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1.1" sheetId="2" r:id="rId2"/>
    <sheet name="SO 101.2" sheetId="3" r:id="rId3"/>
    <sheet name="SO 102" sheetId="4" r:id="rId4"/>
    <sheet name="SO 104" sheetId="5" r:id="rId5"/>
    <sheet name="SO 106" sheetId="6" r:id="rId6"/>
    <sheet name="SO 105" sheetId="7" r:id="rId7"/>
    <sheet name="SO 103" sheetId="8" r:id="rId8"/>
  </sheets>
  <definedNames/>
  <calcPr/>
  <webPublishing/>
</workbook>
</file>

<file path=xl/sharedStrings.xml><?xml version="1.0" encoding="utf-8"?>
<sst xmlns="http://schemas.openxmlformats.org/spreadsheetml/2006/main" count="4180" uniqueCount="685">
  <si>
    <t>Aspe</t>
  </si>
  <si>
    <t>Rekapitulace ceny</t>
  </si>
  <si>
    <t>S631500879</t>
  </si>
  <si>
    <t>Rekonstrukce zastávky Kornatice</t>
  </si>
  <si>
    <t>ZŘ</t>
  </si>
  <si>
    <t>20210209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</si>
  <si>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</si>
  <si>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</si>
  <si>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</si>
  <si>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</si>
  <si>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</si>
  <si>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</si>
  <si>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</si>
  <si>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</si>
  <si>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E.1.1.1</t>
  </si>
  <si>
    <t>Železniční svršek</t>
  </si>
  <si>
    <t xml:space="preserve">  SO 101.1</t>
  </si>
  <si>
    <t>Zastávka Kornatice, 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</si>
  <si>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</si>
  <si>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</si>
  <si>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</si>
  <si>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</si>
  <si>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</si>
  <si>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</si>
  <si>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</si>
  <si>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</si>
  <si>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</si>
  <si>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</si>
  <si>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</si>
  <si>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</si>
  <si>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</si>
  <si>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</si>
  <si>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</si>
  <si>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</si>
  <si>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</si>
  <si>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</si>
  <si>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</si>
  <si>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</si>
  <si>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</si>
  <si>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</si>
  <si>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</si>
  <si>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</si>
  <si>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</si>
  <si>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</si>
  <si>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</si>
  <si>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101.1</t>
  </si>
  <si>
    <t>SD</t>
  </si>
  <si>
    <t>0</t>
  </si>
  <si>
    <t>Všeobecné konstrukce a práce</t>
  </si>
  <si>
    <t>P</t>
  </si>
  <si>
    <t>1</t>
  </si>
  <si>
    <t>015150</t>
  </si>
  <si>
    <t>POPLATKY ZA LIKVIDACŮ ODPADŮ NEKONTAMINOVANÝCH - 17 05 08 ŠTĚRK Z KOLEJIŠTĚ (ODPAD PO RECYKLACI)</t>
  </si>
  <si>
    <t>T</t>
  </si>
  <si>
    <t>OTSKP_2019</t>
  </si>
  <si>
    <t>PP</t>
  </si>
  <si>
    <t/>
  </si>
  <si>
    <t>VV</t>
  </si>
  <si>
    <t>Změřeno z AutoCadu</t>
  </si>
  <si>
    <t>TS</t>
  </si>
  <si>
    <t>Technická specifikace položky odpovídá příslušné cenové soustavě.</t>
  </si>
  <si>
    <t>015111</t>
  </si>
  <si>
    <t>POPLATKY ZA LIKVIDACŮ ODPADŮ NEKONTAMINOVANÝCH - 17 05 04 VYTĚŽENÉ ZEMINY A HORNINY - I. TŘÍDA TĚŽITELNOSTI</t>
  </si>
  <si>
    <t>015210</t>
  </si>
  <si>
    <t>POPLATKY ZA LIKVIDACŮ ODPADŮ NEKONTAMINOVANÝCH - 17 01 01 ŽELEZNIČNÍ PRAŽCE BETONOVÉ</t>
  </si>
  <si>
    <t>4</t>
  </si>
  <si>
    <t>015250</t>
  </si>
  <si>
    <t>POPLATKY ZA LIKVIDACŮ ODPADŮ NEKONTAMINOVANÝCH - 17 02 03 POLYETYLÉNOVÉ PODLOŽKY (ŽEL. SVRŠEK)</t>
  </si>
  <si>
    <t>5</t>
  </si>
  <si>
    <t>015260</t>
  </si>
  <si>
    <t>POPLATKY ZA LIKVIDACŮ ODPADŮ NEKONTAMINOVANÝCH - 07 02 99 PRYŽOVÉ PODLOŽKY (ŽEL. SVRŠEK)</t>
  </si>
  <si>
    <t>6</t>
  </si>
  <si>
    <t>02520</t>
  </si>
  <si>
    <t>ZKOUŠENÍ MATERIÁLŮ NEZÁVISLOU ZKUŠEBNOU</t>
  </si>
  <si>
    <t>KPL</t>
  </si>
  <si>
    <t>Zemní práce</t>
  </si>
  <si>
    <t>7</t>
  </si>
  <si>
    <t>122738</t>
  </si>
  <si>
    <t>ODKOPÁVKY A PROKOPÁVKY OBECNÉ TŘ. I, ODVOZ DO 20KM</t>
  </si>
  <si>
    <t>M3</t>
  </si>
  <si>
    <t>8</t>
  </si>
  <si>
    <t>122739</t>
  </si>
  <si>
    <t>PŘÍPLATEK ZA DALŠÍ 1KM DOPRAVY ZEMINY</t>
  </si>
  <si>
    <t>9</t>
  </si>
  <si>
    <t>18110</t>
  </si>
  <si>
    <t>ÚPRAVA PLÁNĚ SE ZHUTNĚNÍM V HORNINĚ TŘ. I</t>
  </si>
  <si>
    <t>M2</t>
  </si>
  <si>
    <t>Komunikace</t>
  </si>
  <si>
    <t>10</t>
  </si>
  <si>
    <t>512550</t>
  </si>
  <si>
    <t>KOLEJOVÉ LOŽE - ZŘÍZENÍ Z KAMENIVA HRUBÉHO DRCENÉHO (ŠTĚRK)</t>
  </si>
  <si>
    <t>11</t>
  </si>
  <si>
    <t>512570</t>
  </si>
  <si>
    <t>KOLEJOVÉ LOŽE - ZŘÍZENÍ Z KAMENIVA HRUBÉHO UŽITÉHO</t>
  </si>
  <si>
    <t>12</t>
  </si>
  <si>
    <t>52A341</t>
  </si>
  <si>
    <t>KOLEJ 49 E1 REGENEROVANÁ, ROZD. "U", BEZSTYKOVÁ, PR. BET. PODKLADNICOVÝ UŽITÝ, UP. TUHÉ</t>
  </si>
  <si>
    <t>M</t>
  </si>
  <si>
    <t>13</t>
  </si>
  <si>
    <t>050B1</t>
  </si>
  <si>
    <t>PRAŽEC BETONOVÝ PŘEJEZDOVÝ - TYP VPS PP13</t>
  </si>
  <si>
    <t>KUS</t>
  </si>
  <si>
    <t>14</t>
  </si>
  <si>
    <t>542121</t>
  </si>
  <si>
    <t>SMĚROVÉ A VÝŠKOVÉ VYROVNÁNÍ KOLEJE NA PRAŽCÍCH BETONOVÝCH DO 0,05 M</t>
  </si>
  <si>
    <t>15</t>
  </si>
  <si>
    <t>542312</t>
  </si>
  <si>
    <t>NÁSLEDNÁ ÚPRAVA SMĚROVÉHO A VÝŠKOVÉHO USPOŘÁDÁNÍ KOLEJE - PRAŽCE BETONOVÉ</t>
  </si>
  <si>
    <t>16</t>
  </si>
  <si>
    <t>513550</t>
  </si>
  <si>
    <t>KOLEJOVÉ LOŽE - DOPLNĚNÍ Z KAMENIVA HRUBÉHO DRCENÉHO (ŠTĚRK)</t>
  </si>
  <si>
    <t>18</t>
  </si>
  <si>
    <t>543430</t>
  </si>
  <si>
    <t>VÝMĚNA PODLOŽEK POD KOLEJNICEMI</t>
  </si>
  <si>
    <t>PÁR</t>
  </si>
  <si>
    <t>19</t>
  </si>
  <si>
    <t>545122</t>
  </si>
  <si>
    <t>SVAR KOLEJNIC (STEJNÉHO TVARU) 49 E1, T SPOJITĚ</t>
  </si>
  <si>
    <t>20</t>
  </si>
  <si>
    <t>545230</t>
  </si>
  <si>
    <t>SVAR PŘECHODOVÝ (PŘECHODOVÁ KOLEJNICE) 49 E1/OSTATNÍ</t>
  </si>
  <si>
    <t>21</t>
  </si>
  <si>
    <t>549510</t>
  </si>
  <si>
    <t>ŘEZÁNÍ KOLEJNIC BEZ OHLEDU NA TVAR</t>
  </si>
  <si>
    <t>Ostatní konstrukce a práce, bourání</t>
  </si>
  <si>
    <t>22</t>
  </si>
  <si>
    <t>923121</t>
  </si>
  <si>
    <t>HEKTOMETROVNÍK</t>
  </si>
  <si>
    <t>23</t>
  </si>
  <si>
    <t>923471</t>
  </si>
  <si>
    <t>SKLONOVNÍK</t>
  </si>
  <si>
    <t>24</t>
  </si>
  <si>
    <t>923431</t>
  </si>
  <si>
    <t>NÁVĚST "KONEC NÁSTUPIŠTĚ"</t>
  </si>
  <si>
    <t>26</t>
  </si>
  <si>
    <t>925120</t>
  </si>
  <si>
    <t>DRÁŽNÍ STEZKY Z DRTI TL. PŘES 50 MM</t>
  </si>
  <si>
    <t>27</t>
  </si>
  <si>
    <t>965010</t>
  </si>
  <si>
    <t>ODSTRANĚNÍ KOLEJOVÉHO LOŽE A DRÁŽNÍCH STEZEK</t>
  </si>
  <si>
    <t>28</t>
  </si>
  <si>
    <t>965021</t>
  </si>
  <si>
    <t>ODSTRANĚNÍ KOLEJOVÉHO LOŽE A DRÁŽNÍCH STEZEK - ODVOZ NA SKLÁDKU</t>
  </si>
  <si>
    <t>M3KM</t>
  </si>
  <si>
    <t>29</t>
  </si>
  <si>
    <t>965022</t>
  </si>
  <si>
    <t>ODSTRANĚNÍ KOLEJOVÉHO LOŽE A DRÁŽNÍCH STEZEK - ODVOZ NA MEZIDEPONII</t>
  </si>
  <si>
    <t>30</t>
  </si>
  <si>
    <t>965113</t>
  </si>
  <si>
    <t>DEMONTÁŽ KOLEJE NA BETONOVÝCH PRAŽCÍCH DO KOLEJOVÝCH POLÍ S ODVOZEM NA MONTÁŽNÍ ZÁKLADNU S NÁSLEDNÝM ROZEBRÁNÍM</t>
  </si>
  <si>
    <t>31</t>
  </si>
  <si>
    <t>965116</t>
  </si>
  <si>
    <t>DEMONTÁŽ KOLEJE NA BETONOVÝCH PRAŽCÍCH - ODVOZ ROZEBRANÝCH SOUČÁSTÍ (Z MÍSTA DEMONTÁŽE NEBO Z MONTÁŽNÍ ZÁKLADNY) K LIKVIDACI</t>
  </si>
  <si>
    <t>tkm</t>
  </si>
  <si>
    <t>32</t>
  </si>
  <si>
    <t>965821</t>
  </si>
  <si>
    <t>DEMONTÁŽ KILOMETROVNÍKU, HEKTOMETROVNÍKU, MEZNÍKU</t>
  </si>
  <si>
    <t>33</t>
  </si>
  <si>
    <t>965822</t>
  </si>
  <si>
    <t>DEMONTÁŽ KILOMETROVNÍKU, HEKTOMETROVNÍKU, MEZNÍKU - ODVOD</t>
  </si>
  <si>
    <t>E.1.1.2</t>
  </si>
  <si>
    <t>Železniční spodek</t>
  </si>
  <si>
    <t xml:space="preserve">  SO 101.2</t>
  </si>
  <si>
    <t>SO 101.2</t>
  </si>
  <si>
    <t>123838</t>
  </si>
  <si>
    <t>ODKOP PRO SPOD STAVBU SILNIC A ŽELEZNIC TŘ. II, ODVOZ DO 20KM</t>
  </si>
  <si>
    <t>122939</t>
  </si>
  <si>
    <t>132738</t>
  </si>
  <si>
    <t>HLOUBENÍ RÝH ŠÍŘ DO 2M PAŽ I NEPAŽ TŘ. I, ODVOZ DO 20KM</t>
  </si>
  <si>
    <t>17581</t>
  </si>
  <si>
    <t>OBSYP POTRUBÍ A OBJEKŮ Z NAKUPOVANÝCH MATERIÁLŮ</t>
  </si>
  <si>
    <t>501101</t>
  </si>
  <si>
    <t>ZŘÍZENÍ KONSTRUKČNÍ VRSTVY TĚLESA ŽELEZNIČNÍHO SPODKU ZE ŠTĚRKODRTI NOVÉ</t>
  </si>
  <si>
    <t>56140</t>
  </si>
  <si>
    <t>KAMENIVO ZPEVNĚNÉ CEMENTEM</t>
  </si>
  <si>
    <t>502941</t>
  </si>
  <si>
    <t>ZŘÍZENÍ KONSTRUKČNÍ VRSTVY TĚLESA ŽELEZNIČNÍHO SPODKU Z GEOTEXTILIE</t>
  </si>
  <si>
    <t>Trubní vedení</t>
  </si>
  <si>
    <t>875332</t>
  </si>
  <si>
    <t>POTRUBÍ DREN Z TRUB PLAST DN DO 150 MM DĚROVANÝCH</t>
  </si>
  <si>
    <t>17</t>
  </si>
  <si>
    <t>87533</t>
  </si>
  <si>
    <t>POTRUBÍ DREN Z TRUB PLAST DN DO 150MM</t>
  </si>
  <si>
    <t>894846</t>
  </si>
  <si>
    <t>ŠACHTY KANALIZAČNÍ PLASTOVÉ D 400MM</t>
  </si>
  <si>
    <t>E.1.2</t>
  </si>
  <si>
    <t>Nástupiště</t>
  </si>
  <si>
    <t xml:space="preserve">  SO 102</t>
  </si>
  <si>
    <t>Zastávka Kornatice, nástupiště a přístupové komunikace</t>
  </si>
  <si>
    <t>SO 102</t>
  </si>
  <si>
    <t>Všeobecné konstrukce a práce - Nástupiště</t>
  </si>
  <si>
    <t>015120</t>
  </si>
  <si>
    <t>POPLATKY ZA LIKVIDACŮ ODPADŮ NEKONTAMINOVANÝCH - 17 01 02 STAVEBNÍ A DEMOLIČNÍ SUŤ (CIHLY)</t>
  </si>
  <si>
    <t>015320</t>
  </si>
  <si>
    <t>POPLATKY ZA LIKVIDACI ODPADŮ NEKONTAMINOVANÝCH - 17 05 04 STÁVAJÍCÍ SYPANÝ MATERIÁL Z NÁSTUPIŠŤ</t>
  </si>
  <si>
    <t>015510</t>
  </si>
  <si>
    <t>POPLATKY ZA LIKVIDACŮ ODPADŮ NEBEZPEČNÝCH - 17 05 07* LOKÁLNĚ ZNEČIŠTĚNÝ ŠTĚRK A ZEMINA Z KOLEJIŠTĚ (VÝHYBKY)</t>
  </si>
  <si>
    <t>02911</t>
  </si>
  <si>
    <t>OSTATNÍ POŽADAVKY - GEODETICKÉ ZAMĚŘENÍ</t>
  </si>
  <si>
    <t>HM</t>
  </si>
  <si>
    <t>02944</t>
  </si>
  <si>
    <t>OSTAT POŽADAVKY - DOKUMENTACE SKUTEČ PROVEDENÍ V DIGIT FORMĚ</t>
  </si>
  <si>
    <t>29611.1</t>
  </si>
  <si>
    <t>OSTATNÍ POŽADAVKY - ODBORNÝ DOZOR PRACOVNÍKŮ OŘ</t>
  </si>
  <si>
    <t>HOD</t>
  </si>
  <si>
    <t>R35000</t>
  </si>
  <si>
    <t>PŘESAZENÍ STROMU</t>
  </si>
  <si>
    <t>R03100</t>
  </si>
  <si>
    <t>ZAŘÍZENÍ STAVENIŠTĚ - PRONÁJEM PLOCHY A NÁHRADA ÚRODY</t>
  </si>
  <si>
    <t>R-položka</t>
  </si>
  <si>
    <t>014102</t>
  </si>
  <si>
    <t>POPLATKY ZA SKLÁDKU</t>
  </si>
  <si>
    <t>materiál z SO 106</t>
  </si>
  <si>
    <t>(126,2+166,815-18,4)*1,8</t>
  </si>
  <si>
    <t>Zemní práce - Nástupiště</t>
  </si>
  <si>
    <t>11020</t>
  </si>
  <si>
    <t>VŠEOBECNÉ VYKLIZENÍ ZEMĚDĚLSKÝCH PLOCH</t>
  </si>
  <si>
    <t>11090</t>
  </si>
  <si>
    <t>VŠEOBECNÉ VYKLIZENÍ OSTATNÍCH PLOCH</t>
  </si>
  <si>
    <t>150*10</t>
  </si>
  <si>
    <t>132735</t>
  </si>
  <si>
    <t>HLOUBENÍ RÝH ŠÍŘ DO 2M PAŽ I NEPAŽ TŘ. I, ODVOZ DO 8KM</t>
  </si>
  <si>
    <t>17411</t>
  </si>
  <si>
    <t>ZÁSYP JAM A RÝH ZEMINOU SE ZHUTNĚNÍM</t>
  </si>
  <si>
    <t>11332</t>
  </si>
  <si>
    <t>ODSTRANĚNÍ PODKLADŮ ZPEVNĚNÝCH PLOCH Z KAMENIVA NESTMELENÉHO</t>
  </si>
  <si>
    <t>11332B</t>
  </si>
  <si>
    <t>ODSTRANĚNÍ PODKLADŮ ZPEVNĚNÝCH PLOCH Z KAMENIVA NESTMELENÉHO - DOPRAVA</t>
  </si>
  <si>
    <t>113137</t>
  </si>
  <si>
    <t>ODSTRANĚNÍ KRYTU ZPEVNĚNÝCH PLOCH S ASFALT POJIVEM, ODVOZ DO 16KM</t>
  </si>
  <si>
    <t>113157</t>
  </si>
  <si>
    <t>ODSTRANĚNÍ KRYTU ZPEVNĚNÝCH PLOCH Z BETONU, ODVOZ DO 16KM</t>
  </si>
  <si>
    <t>121101</t>
  </si>
  <si>
    <t>SEJMUTÍ ORNICE NEBO LESNÍ PŮDY S ODVOZEM DO 1KM</t>
  </si>
  <si>
    <t>18241</t>
  </si>
  <si>
    <t>ZALOŽENÍ TRÁVNÍKU RUČNÍM VÝSEVEM</t>
  </si>
  <si>
    <t>25</t>
  </si>
  <si>
    <t>18247</t>
  </si>
  <si>
    <t>OŠETŘOVÁNÍ TRÁVNÍKU</t>
  </si>
  <si>
    <t>18090</t>
  </si>
  <si>
    <t>VŠEOBECNÉ ÚPRAVY OSTATNÍCH PLOCH</t>
  </si>
  <si>
    <t>1.1</t>
  </si>
  <si>
    <t>Zemní práce - Přístupové komunikace</t>
  </si>
  <si>
    <t>68</t>
  </si>
  <si>
    <t>69</t>
  </si>
  <si>
    <t>11313</t>
  </si>
  <si>
    <t>ODSTRANĚNÍ KRYTU ZPEVNĚNÝCH PLOCH S ASFALTOVÝM POJIVEM</t>
  </si>
  <si>
    <t>70</t>
  </si>
  <si>
    <t>11313B</t>
  </si>
  <si>
    <t>ODSTRANĚNÍ KRYTU ZPEVNĚNÝCH PLOCH S ASFALTOVÝM POJIVEM - DOPRAVA</t>
  </si>
  <si>
    <t>71</t>
  </si>
  <si>
    <t>11333</t>
  </si>
  <si>
    <t>ODSTRANĚNÍ PODKLADU ZPEVNĚNÝCH PLOCH S ASFALT POJIVEM</t>
  </si>
  <si>
    <t>72</t>
  </si>
  <si>
    <t>11333B</t>
  </si>
  <si>
    <t>ODSTRANĚNÍ PODKLADU ZPEVNĚNÝCH PLOCH S ASFALT POJIVEM - DOPRAVA</t>
  </si>
  <si>
    <t>73</t>
  </si>
  <si>
    <t>113188</t>
  </si>
  <si>
    <t>ODSTRANĚNÍ KRYTU ZPEVNĚNÝCH PLOCH Z DLAŽDIC, ODVOZ DO 20KM</t>
  </si>
  <si>
    <t>74</t>
  </si>
  <si>
    <t>75</t>
  </si>
  <si>
    <t>76</t>
  </si>
  <si>
    <t>113524</t>
  </si>
  <si>
    <t>ODSTRANĚNÍ CHODNÍKOVÝCH A SILNIČNÍCH OBRUBNÍKŮ BETONOVÝCH, ODVOZ DO 5KM</t>
  </si>
  <si>
    <t>77</t>
  </si>
  <si>
    <t>11352B</t>
  </si>
  <si>
    <t>ODSTRANĚNÍ CHODNÍKOVÝCH A SILNIČNÍCH OBRUBNÍKŮ BETONOVÝCH - DOPRAVA</t>
  </si>
  <si>
    <t>78</t>
  </si>
  <si>
    <t>79</t>
  </si>
  <si>
    <t>Vodorovné konstrukce - Přístupové komunikace</t>
  </si>
  <si>
    <t>80</t>
  </si>
  <si>
    <t>451314</t>
  </si>
  <si>
    <t>PODKLADNÍ A VÝPLŇOVÉ VRSTVY Z PROSTÉHO BETONU C25/30 pod pref. rampy +chráničky</t>
  </si>
  <si>
    <t>81</t>
  </si>
  <si>
    <t>45145</t>
  </si>
  <si>
    <t>PODKL A VÝPLŇ VRSTVY Z MALTY CEMENTOVÉ tl.20 mm pod pref. rampy</t>
  </si>
  <si>
    <t>82</t>
  </si>
  <si>
    <t>45152</t>
  </si>
  <si>
    <t>PODKLADNÍ A VÝPLŇOVÉ VRSTVY Z KAMENIVA DRCENÉHO</t>
  </si>
  <si>
    <t>4.1</t>
  </si>
  <si>
    <t>Vodorovné konstrukce - Nástupiště</t>
  </si>
  <si>
    <t>PODKLADNÍ A VÝPLŇOVÉ VRSTVY Z PROSTÉHO BETONU C25/30 pod pref.L</t>
  </si>
  <si>
    <t>PODKL A VÝPLŇ VRSTVY Z MALTY CEMENTOVÉ tl.10 mm pod pref.L</t>
  </si>
  <si>
    <t>PODKLADNÍ A VÝPLŇOVÉ VRSTVY Z KAMENIVA DRCENÉHO pod pref.L štěrkodrť tl.100 mm</t>
  </si>
  <si>
    <t>45157</t>
  </si>
  <si>
    <t>PODKLADNÍ A VÝPLŇOVÉ VRSTVY Z KAMENIVA TĚŽENÉHO</t>
  </si>
  <si>
    <t>465512</t>
  </si>
  <si>
    <t>DLAŽBY Z LOMOVÉHO KAMENE NA MC</t>
  </si>
  <si>
    <t>45131A</t>
  </si>
  <si>
    <t>PODKLADNÍ A VÝPLŇOVÉ VRSTVY Z PROSTÉHO BETONU C20/25</t>
  </si>
  <si>
    <t>935412</t>
  </si>
  <si>
    <t>ŽLABY A RIGOLY Z BETONOVÝCH ŽLABOVEK ŠÍŘKY DO 600 MM DO BETONU</t>
  </si>
  <si>
    <t>34</t>
  </si>
  <si>
    <t>3,105+3,795+0,36+1,8+0,264</t>
  </si>
  <si>
    <t>35</t>
  </si>
  <si>
    <t>3,105+3,795+0,36+1,8+0,264+0,7+5,86+0,4</t>
  </si>
  <si>
    <t>36</t>
  </si>
  <si>
    <t>37</t>
  </si>
  <si>
    <t>46511</t>
  </si>
  <si>
    <t>DLAŽBY Z DÍLCŮ BETONOVÝCH</t>
  </si>
  <si>
    <t>0,5*0,08*29,3</t>
  </si>
  <si>
    <t>38</t>
  </si>
  <si>
    <t>935212</t>
  </si>
  <si>
    <t>PŘÍKOPOVÉ ŽLABY Z BETON TVÁRNIC ŠÍŘ DO 600MM DO BETONU TL 100MM</t>
  </si>
  <si>
    <t>45</t>
  </si>
  <si>
    <t>Komunikace - Nástupiště</t>
  </si>
  <si>
    <t>39</t>
  </si>
  <si>
    <t>ZŘÍZENÍ KONSTRUKČNÍ VRSTVY TĚLESA ŽELEZNIČNÍHO SPODKU ZE ŠTĚRKODRTI NOVÉ tl. 250 mm</t>
  </si>
  <si>
    <t>40</t>
  </si>
  <si>
    <t>41</t>
  </si>
  <si>
    <t>42</t>
  </si>
  <si>
    <t>43</t>
  </si>
  <si>
    <t>541121</t>
  </si>
  <si>
    <t>PŘÍČNÝ POSUN KOLEJE NA PRAŽCÍCH BETONOVÝCH DO 0,5 M</t>
  </si>
  <si>
    <t>44</t>
  </si>
  <si>
    <t>541322</t>
  </si>
  <si>
    <t>ZDVIH KOLEJE NA PRAŽCÍCH BETONOVÝCH OD 0 PŘES 200 MM</t>
  </si>
  <si>
    <t>46</t>
  </si>
  <si>
    <t>47</t>
  </si>
  <si>
    <t>48</t>
  </si>
  <si>
    <t>49</t>
  </si>
  <si>
    <t>549210</t>
  </si>
  <si>
    <t>PRAŽCOVÁ KOTVA V NOVĚ ZŘIZOVANÉ KOLEJI</t>
  </si>
  <si>
    <t>50</t>
  </si>
  <si>
    <t>51</t>
  </si>
  <si>
    <t>52</t>
  </si>
  <si>
    <t>53</t>
  </si>
  <si>
    <t>56333</t>
  </si>
  <si>
    <t>VOZOVKOVÉ VRSTVY ZE ŠTĚRKODRTI TL. DO 150MM pod dlažbu</t>
  </si>
  <si>
    <t>54</t>
  </si>
  <si>
    <t>56341</t>
  </si>
  <si>
    <t>VOZOVKOVÉ VRSTVY ZE ŠTĚRKOPÍSKU TL. OD 20 DO 50MM (30 mm) pod dlažbu</t>
  </si>
  <si>
    <t>55</t>
  </si>
  <si>
    <t>56360</t>
  </si>
  <si>
    <t>VOZOVKOVÉ VRSTVY Z RECYKLOVANÉHO MATERIÁLU dosyp mezi pref.L</t>
  </si>
  <si>
    <t>56</t>
  </si>
  <si>
    <t>R582999</t>
  </si>
  <si>
    <t>VELKOFORMÁTOVÁ BETONOVÁ DLAŽBA ŠEDÁ (400x400x80)</t>
  </si>
  <si>
    <t>velkoformátová dlažba do lože tl. 30 mm dle ZTP</t>
  </si>
  <si>
    <t>60*2,03=121,8</t>
  </si>
  <si>
    <t>Položka zahrnuje veškeré činnosti a náklady spojené s dodávkou a monáží  kompletních konstrukcí uvedených v popisu a doplňujícím popisu položky, včetně doplňujících činností, komponentů a materiálů potřebných k realizaci funkčního zařízení.</t>
  </si>
  <si>
    <t>5.1</t>
  </si>
  <si>
    <t>Komunikace - Přístupové komunikace</t>
  </si>
  <si>
    <t>83</t>
  </si>
  <si>
    <t>VOZOVKOVÉ VRSTVY ZE ŠTĚRKOPÍSKU TL. OD 20 DO 50MM (30 mm)</t>
  </si>
  <si>
    <t>84</t>
  </si>
  <si>
    <t>VOZOVKOVÉ VRSTVY ZE ŠTĚRKODRTI TL. DO 150MM</t>
  </si>
  <si>
    <t>85</t>
  </si>
  <si>
    <t>VOZOVKOVÉ VRSTVY Z RECYKLOVANÉHO MATERIÁLU dosyp mezi pref. rampy</t>
  </si>
  <si>
    <t>86</t>
  </si>
  <si>
    <t>582611</t>
  </si>
  <si>
    <t>KRYTY Z BETON DLAŽDIC SE ZÁMKEM ŠEDÝCH TL 60MM DO LOŽE Z KAM</t>
  </si>
  <si>
    <t>87</t>
  </si>
  <si>
    <t>58261A</t>
  </si>
  <si>
    <t>KRYTY Z BETON DLAŽDIC SE ZÁMKEM BAREV RELIÉF TL 60MM DO LOŽE Z KAM</t>
  </si>
  <si>
    <t>Konstrukce a práce PSV - Přístupové komunikace</t>
  </si>
  <si>
    <t>88</t>
  </si>
  <si>
    <t>702212</t>
  </si>
  <si>
    <t>KABELOVÁ CHRÁNIČKA ZEMNÍ DN PŘES 100 DO 200 MM</t>
  </si>
  <si>
    <t>89</t>
  </si>
  <si>
    <t>702112</t>
  </si>
  <si>
    <t>KABELOVÝ ŽLAB ZEMNÍ VČETNĚ KRYTU SVĚTLÉ ŠÍŘKY PŘES 120 DO 250 MM</t>
  </si>
  <si>
    <t>90</t>
  </si>
  <si>
    <t>75ID11</t>
  </si>
  <si>
    <t>PLASTOVÁ ZEMNÍ KOMORA PRO ULOŽENÍ REZERVY</t>
  </si>
  <si>
    <t>7.1</t>
  </si>
  <si>
    <t>Konstrukce a práce PSV - Oplocení</t>
  </si>
  <si>
    <t>99</t>
  </si>
  <si>
    <t>60*0,5*0,1</t>
  </si>
  <si>
    <t>100</t>
  </si>
  <si>
    <t>26A24R</t>
  </si>
  <si>
    <t>VRTY PRO SLOUPKY OPLOCENÍ TŘ. TĚŽITELNOSTI II D DO 300MM</t>
  </si>
  <si>
    <t>R OTSKP</t>
  </si>
  <si>
    <t>60/2,5+3</t>
  </si>
  <si>
    <t>Technická specifikace položky odpovídá obdobné pol.příslušné cenové soustavě.</t>
  </si>
  <si>
    <t>101</t>
  </si>
  <si>
    <t>27231</t>
  </si>
  <si>
    <t>ZÁKLADY Z PROSTÉHO BETONU</t>
  </si>
  <si>
    <t>(60/2,5+3)*0,4*0,4*0,9</t>
  </si>
  <si>
    <t>102</t>
  </si>
  <si>
    <t>27512</t>
  </si>
  <si>
    <t>HRANICE PODPĚRNÉ Z DÍLCŮ ŽELEZOBETONOVÝCH</t>
  </si>
  <si>
    <t>60*0,3*0,1</t>
  </si>
  <si>
    <t>33817B</t>
  </si>
  <si>
    <t>SLOUPKY OHRADNÍ A PLOTOVÉ Z DÍLCŮ KOVOVÝCH DODATEČNĚ KOTVENÉ</t>
  </si>
  <si>
    <t>60/2,5*3*0,01</t>
  </si>
  <si>
    <t>103</t>
  </si>
  <si>
    <t>76792</t>
  </si>
  <si>
    <t>OPLOCENÍ Z DRÁTĚNÉHO PLETIVA POTAŽENÉHO PLASTEM</t>
  </si>
  <si>
    <t>2*60</t>
  </si>
  <si>
    <t>Trubní vedení - Přístupové komunikace</t>
  </si>
  <si>
    <t>91</t>
  </si>
  <si>
    <t>86633</t>
  </si>
  <si>
    <t>CHRÁNIČKY Z TRUB OCELOVÝCH DN DO 150MM</t>
  </si>
  <si>
    <t>92</t>
  </si>
  <si>
    <t>89952-R</t>
  </si>
  <si>
    <t>OBETONOVÁNÍ CHRÁNIČEK Z TRUB OCELOVÝCH</t>
  </si>
  <si>
    <t>Ostatní konstrukce a práce, bourání - Přístupové komunikace</t>
  </si>
  <si>
    <t>93</t>
  </si>
  <si>
    <t>9111A1</t>
  </si>
  <si>
    <t>ZÁBRADLÍ OCHRANNÉ S VODOR MADLY - DODÁVKA A MONTÁŽ</t>
  </si>
  <si>
    <t>94</t>
  </si>
  <si>
    <t>917212</t>
  </si>
  <si>
    <t>PARKOVÉ OBRUBY Z BETONOVÝCH OBRUBNÍKŮ ŠÍŘ 80MM</t>
  </si>
  <si>
    <t>95</t>
  </si>
  <si>
    <t>924825</t>
  </si>
  <si>
    <t>UKONČENÍ NÁSTUPIŠŤ RAMPOU TYPU L (H) BEZ KONZOLOVÝCH DESEK</t>
  </si>
  <si>
    <t>96</t>
  </si>
  <si>
    <t>93562</t>
  </si>
  <si>
    <t>ŽLABY OCELOLITINOVÉ SVĚTLÉ ŠÍŘKY DO 150MM VČET MŘÍŽÍ</t>
  </si>
  <si>
    <t>97</t>
  </si>
  <si>
    <t>99902R</t>
  </si>
  <si>
    <t>ZAJIŠTĚNÍ BEZPEČNOSTI PRÁCE V PROVOZOVANÉ NEVYLOUČENÉ DOPRAVNÍ CESTĚ</t>
  </si>
  <si>
    <t>98</t>
  </si>
  <si>
    <t>93620</t>
  </si>
  <si>
    <t>DROBNÉ DOPLŇK. KONSTR. PREFABRIK BETON A ŽELEZOBETON</t>
  </si>
  <si>
    <t>9.1</t>
  </si>
  <si>
    <t>Ostatní konstrukce a práce, bourání - Nástupiště</t>
  </si>
  <si>
    <t>57</t>
  </si>
  <si>
    <t>58</t>
  </si>
  <si>
    <t>924420</t>
  </si>
  <si>
    <t>NÁSTUPIŠTĚ L (H) BEZ KONZOLOVÝCH DESEK</t>
  </si>
  <si>
    <t>59</t>
  </si>
  <si>
    <t>924420R</t>
  </si>
  <si>
    <t>NÁSTUPIŠTĚ L (H) S PŘEDSAZENOU HRANOU BEZ KONZOLOVÝCH DESEK</t>
  </si>
  <si>
    <t>60</t>
  </si>
  <si>
    <t>924860</t>
  </si>
  <si>
    <t>NÁSTUPIŠTĚ - UKONČENÍ NÁSTUPIŠŤ NENÁSTUPNÍ HRANOU NA BETONOVÉ ZÍDCE S OCHRANNÝM ZÁBRADLÍM JAKÉKOLIV VÝŠKY</t>
  </si>
  <si>
    <t>61</t>
  </si>
  <si>
    <t>R582911</t>
  </si>
  <si>
    <t>VODÍCÍ LINIE S FUNKCÍ VAROVNÉHO PÁSU</t>
  </si>
  <si>
    <t>reliéfní úprava pro nevidomé a slabozraké barevně kontrasní probarvená ze studené dvousložkové plastové hmoty</t>
  </si>
  <si>
    <t>1*60 šířky 0,40=24</t>
  </si>
  <si>
    <t>62</t>
  </si>
  <si>
    <t>SIGNÁLNÍ PÁS S VÝSTUPKY</t>
  </si>
  <si>
    <t>reliéfní úprava pro nevidomé a slabozraké barevně nekontrasní ze studené dvousložkové plastové hmoty (šedá)</t>
  </si>
  <si>
    <t>1,6*0,8+1,6*0,4=1,28+0,64=1,92</t>
  </si>
  <si>
    <t>63</t>
  </si>
  <si>
    <t>965511</t>
  </si>
  <si>
    <t>ROZEBRÁNÍ NÁSTUPIŠTĚ TYPU TISCHER</t>
  </si>
  <si>
    <t>64</t>
  </si>
  <si>
    <t>965512</t>
  </si>
  <si>
    <t>ROZEBRÁNÍ NÁSTUPIŠTĚ TYPU TISCHER - ODVOZ (NA LIKVIDACI ODPADŮ NEBO JINÉ URČENÉ MÍSTO)</t>
  </si>
  <si>
    <t>65</t>
  </si>
  <si>
    <t>93723</t>
  </si>
  <si>
    <t>MOBILIÁŘ - KOŠE NA ODPADKY Z BETONOVÝCH DÍLCŮ</t>
  </si>
  <si>
    <t>66</t>
  </si>
  <si>
    <t>914111</t>
  </si>
  <si>
    <t>DOPRAVNÍ ZNAČKY ZÁKLADNÍ VELIKOSTI OCELOVÉ NEREFLEXNÍ - DOD A MONTÁŽ</t>
  </si>
  <si>
    <t>67</t>
  </si>
  <si>
    <t>914113</t>
  </si>
  <si>
    <t>DOPRAVNÍ ZNAČKY ZÁKLADNÍ VELIKOSTI OCELOVÉ NEREFLEXNÍ - DEMONTÁŽ</t>
  </si>
  <si>
    <t>19.7</t>
  </si>
  <si>
    <t>E.1.3</t>
  </si>
  <si>
    <t>Železniční přejezdy</t>
  </si>
  <si>
    <t xml:space="preserve">  SO 104</t>
  </si>
  <si>
    <t>Zastávka Kornatice, přejezdová konstrukce</t>
  </si>
  <si>
    <t>SO 104</t>
  </si>
  <si>
    <t>65*0,25*25</t>
  </si>
  <si>
    <t>65*0,151*25</t>
  </si>
  <si>
    <t>19,5*2,5*25</t>
  </si>
  <si>
    <t>113728</t>
  </si>
  <si>
    <t>FRÉZOVÁNÍ ZPEVNĚNÝCH PLOCH ASFALTOVÝCH, ODVOZ DO 20KM</t>
  </si>
  <si>
    <t>4*5*0,2+4*2*2*0,2</t>
  </si>
  <si>
    <t>132839</t>
  </si>
  <si>
    <t>110</t>
  </si>
  <si>
    <t>132838</t>
  </si>
  <si>
    <t>HLOUBENÍ RÝH ŠÍŘ DO 2M PAŽ I NEPAŽ TŘ. II, ODVOZ DO 20KM pro závěrnou zídku</t>
  </si>
  <si>
    <t>8.775</t>
  </si>
  <si>
    <t>HLOUBENÍ RÝH ŠÍŘ DO 2M PAŽ I NEPAŽ TŘ. II, ODVOZ DO 20KM pro žlab z polymerbetonu</t>
  </si>
  <si>
    <t>7.2</t>
  </si>
  <si>
    <t>OBSYP POTRUBÍ A OBJEKTŮ Z NAKUPOVANÝCH MATERIÁLŮ - trativod ŠTD 0-32 mm</t>
  </si>
  <si>
    <t>Zvláštní zakládání, základy, zpevňování hornin</t>
  </si>
  <si>
    <t>21152</t>
  </si>
  <si>
    <t>SANAČNÍ ŽEBRA Z KAMENIVA DRCENÉHO</t>
  </si>
  <si>
    <t>21197</t>
  </si>
  <si>
    <t>OPLÁŠTĚNÍ ODVODŇOVACÍCH ŽEBER Z GEOTEXTILIE</t>
  </si>
  <si>
    <t>212626</t>
  </si>
  <si>
    <t>TRATIVODY KOMPL Z TRUB Z PLAST HM DN DO 100MM, RÝHA TŘ II</t>
  </si>
  <si>
    <t>272313</t>
  </si>
  <si>
    <t>ZÁKLADY Z PROSTÉHO BETONU DO C16/20 (B20) závěrná zídka - betonové lože tl.40 mm</t>
  </si>
  <si>
    <t>ZÁKLADY Z PROSTÉHO BETONU DO C16/20 (B20) závěrná zídka - betonový základ tl.380 mm</t>
  </si>
  <si>
    <t>ZÁKLADY Z PROSTÉHO BETONU DO C16/20 (B20) závěrná zídka - betonové lože tl.50 mm</t>
  </si>
  <si>
    <t>272315</t>
  </si>
  <si>
    <t>ZÁKLADY Z PROSTÉHO BETONU DO C30/37 (B37) - opěrky</t>
  </si>
  <si>
    <t>ZÁKLADY Z PROSTÉHO BETONU DO C16/20 (B20) - betonové lože tl.50 mm</t>
  </si>
  <si>
    <t>56334</t>
  </si>
  <si>
    <t>VOZOVKOVÉ VRSTVY ZE ŠTĚRKODRTI TL. DO 200MM</t>
  </si>
  <si>
    <t>574A33</t>
  </si>
  <si>
    <t>ASFALTOVÝ BETON PRO OBRUSNÉ VRSTVY ACO 11 TL. 40MM</t>
  </si>
  <si>
    <t>572211</t>
  </si>
  <si>
    <t>SPOJOVACÍ POSTŘIK Z ASFALTU DO 0,5KG/M2</t>
  </si>
  <si>
    <t>574E66</t>
  </si>
  <si>
    <t>ASFALTOVÝ BETON PRO PODKLADNÍ VRSTVY ACP 16+, 16S TL. 70MM</t>
  </si>
  <si>
    <t>572121</t>
  </si>
  <si>
    <t>INFILTRAČNÍ POSTŘIK ASFALTOVÝ DO 1,0KG/M2</t>
  </si>
  <si>
    <t>5774AE</t>
  </si>
  <si>
    <t>VRSTVY PRO OBNOVU A OPRAVY Z ASF BETONU ACO 11+, 11S</t>
  </si>
  <si>
    <t>1.8</t>
  </si>
  <si>
    <t>577212</t>
  </si>
  <si>
    <t>VRSTVY PRO OBNOVU, OPRAVY - SPOJ POSTŘIK DO 0,5KG/M2</t>
  </si>
  <si>
    <t>5774EG</t>
  </si>
  <si>
    <t>VRSTVY PRO OBNOVU A OPRAVY Z ASF BETONU ACP 16+, 16S</t>
  </si>
  <si>
    <t>3.15</t>
  </si>
  <si>
    <t>577221</t>
  </si>
  <si>
    <t>VRSTVY PRO OBNOVU, OPRAVY - INFILTRAČ POSTŘIK DO 1,0KG/M2</t>
  </si>
  <si>
    <t>897545</t>
  </si>
  <si>
    <t>VPUSŤ ODVOD ŽLABŮ Z POLYMERBETONU SV. ŠÍŘKY DO 300MM</t>
  </si>
  <si>
    <t>921112</t>
  </si>
  <si>
    <t>ŽELEZNIČNÍ PŘEJEZD CELOPRYŽOVÝ NA BETONOVÝCH PRAŽCÍCH</t>
  </si>
  <si>
    <t>93543</t>
  </si>
  <si>
    <t>ŽLABY Z DÍLCŮ Z POLYMERBETONU SVĚTLÉ ŠÍŘKY DO 200MM VČETNĚ MŘÍŽÍ</t>
  </si>
  <si>
    <t>7.14</t>
  </si>
  <si>
    <t>965321</t>
  </si>
  <si>
    <t>ROZEBRÁNÍ PŘEJEZDU, PŘECHODU OSTATNÍCH</t>
  </si>
  <si>
    <t>921940</t>
  </si>
  <si>
    <t>MONTÁŽ PŘEJEZDU NEBO PŘECHODU Z JAKÝCHKOLIV VYZÍSKANÝCH NEBO REGENEROVANÝCH DÍLCŮ</t>
  </si>
  <si>
    <t>E.1.4</t>
  </si>
  <si>
    <t>Mosty, propustky, zdi</t>
  </si>
  <si>
    <t xml:space="preserve">  SO 106</t>
  </si>
  <si>
    <t>Zastávka Kornatice, trubní propustek v km 19,476</t>
  </si>
  <si>
    <t>SO 106</t>
  </si>
  <si>
    <t>R029611</t>
  </si>
  <si>
    <t>OSTATNÍ POŽADAVKY - ODBORNÝ DOZOR</t>
  </si>
  <si>
    <t>13183A</t>
  </si>
  <si>
    <t>HLOUBENÍ JAM ZAPAŽ I NEPAŽ TŘ II - BEZ DOPRAVY</t>
  </si>
  <si>
    <t>13183B</t>
  </si>
  <si>
    <t>HLOUBENÍ JAM ZAPAŽ I NEPAŽ TŘ. II - DOPRAVA</t>
  </si>
  <si>
    <t>126,2*20</t>
  </si>
  <si>
    <t>12283</t>
  </si>
  <si>
    <t>ODKOPÁVKY A PROKOPÁVKY OBECNÉ TŘ. II</t>
  </si>
  <si>
    <t>OBSYP POTRUBÍ A OBJEKTŮ Z NAKUPOVANÝCH MATERIÁLŮ</t>
  </si>
  <si>
    <t>17481</t>
  </si>
  <si>
    <t>ZÁSYP JAM A RÝH Z NAKUPOVANÝCH MATERIÁLŮ</t>
  </si>
  <si>
    <t>18130</t>
  </si>
  <si>
    <t>ÚPRAVA PLÁNĚ BEZ ZHUTNĚNÍ</t>
  </si>
  <si>
    <t>podkladní beton: 2,1*2,6*0,1+13,52*1,66*0,1</t>
  </si>
  <si>
    <t>272314</t>
  </si>
  <si>
    <t>ZÁKLADY Z PROSTÉHO BETONU DO C25/30</t>
  </si>
  <si>
    <t>12,22*1,3*0,2+0,73*1,7+0,7*0,4*1,75</t>
  </si>
  <si>
    <t>272366</t>
  </si>
  <si>
    <t>VÝZTUŽ ZÁKLADŮ Z KARI SÍTÍ</t>
  </si>
  <si>
    <t>viz. Výkres výztuže</t>
  </si>
  <si>
    <t>Svislé a kompletní konstrukce</t>
  </si>
  <si>
    <t>311325</t>
  </si>
  <si>
    <t>ZDI A STĚNY PODP A VOL ZE ŽELEZOBET DO C30/37</t>
  </si>
  <si>
    <t>šachta: 1,7*2,2*0,3+1,965*1,7*0,3+(3,34*0,3-0,614*0,3-0,018*0,3)+(3,15*0,3-1,16*0,3)+(3,15*0,3-0,46*0,3)</t>
  </si>
  <si>
    <t>311365</t>
  </si>
  <si>
    <t>VÝZTUŽ ZDÍ A STĚN PODP A VOL Z OCELI 10505, B500B</t>
  </si>
  <si>
    <t>311366</t>
  </si>
  <si>
    <t>VÝZTUŽ ZDÍ A STĚN PODP A VOL Z KARI-SÍTÍ</t>
  </si>
  <si>
    <t>Konstrukce a práce PSV</t>
  </si>
  <si>
    <t>711311</t>
  </si>
  <si>
    <t>IZOLACE PODZEMNÍCH OBJEKTŮ PROTI ZEMNÍ VLHKOSTI ASFALTOVÝMI NÁTĚRY</t>
  </si>
  <si>
    <t>2*3,14*0,57*14,22+2*2,2*2,265+2*1,7*2,265</t>
  </si>
  <si>
    <t>82460</t>
  </si>
  <si>
    <t>POTRUBÍ Z TRUB ŽELEZOBETONOVÝCH DN DO 800MM</t>
  </si>
  <si>
    <t>14.22</t>
  </si>
  <si>
    <t>899123</t>
  </si>
  <si>
    <t>MŘÍŽE Z KOMPOZITU SAMOSTATNÉ</t>
  </si>
  <si>
    <t>89915</t>
  </si>
  <si>
    <t>STUPADLA (A POD)</t>
  </si>
  <si>
    <t>966357</t>
  </si>
  <si>
    <t>BOURÁNÍ PROPUSTŮ Z TRUB DN DO 500MM</t>
  </si>
  <si>
    <t>5.2</t>
  </si>
  <si>
    <t>966168</t>
  </si>
  <si>
    <t>BOURÁNÍ KONSTRUKCÍ ZE ŽELEZOBETONU S ODVOZEM DO 20KM</t>
  </si>
  <si>
    <t>966158</t>
  </si>
  <si>
    <t>BOURÁNÍ KONSTRUKCÍ Z PROST BETONU S ODVOZEM DO 20KM</t>
  </si>
  <si>
    <t>E.2</t>
  </si>
  <si>
    <t>Pozemní stavební objekty</t>
  </si>
  <si>
    <t xml:space="preserve">  SO 105</t>
  </si>
  <si>
    <t>Zastávka Kornatice, orientační systém a mobiliář přístřešku</t>
  </si>
  <si>
    <t>SO 105</t>
  </si>
  <si>
    <t>26A24</t>
  </si>
  <si>
    <t>OTSKP</t>
  </si>
  <si>
    <t>2911</t>
  </si>
  <si>
    <t>Základy</t>
  </si>
  <si>
    <t>VRTY PRO SLOUPKY TŘ. TĚŽITELNOSTI II D DO 300MM</t>
  </si>
  <si>
    <t>8*1,2</t>
  </si>
  <si>
    <t>ZÁKLADY Z PROSTÉHO BETONU DO C16/20 (B20)</t>
  </si>
  <si>
    <t>8*1,2*0,64</t>
  </si>
  <si>
    <t>923711</t>
  </si>
  <si>
    <t>TABULE VELIKOSTI 2700X600 MM "NÁZEV STANICE" (NA OCELOVÝCH SLOUPCÍCH)</t>
  </si>
  <si>
    <t>923771</t>
  </si>
  <si>
    <t>TABULE VELIKOSTI 1200X400 MM SMĚR (NA OCELOVÝCH SLOUPCÍCH)</t>
  </si>
  <si>
    <t>923821</t>
  </si>
  <si>
    <t>SLOUPEK DN 60 PRO NÁVĚST</t>
  </si>
  <si>
    <t>900 - R1</t>
  </si>
  <si>
    <t>MOBILIÁŘ PŘÍSTŘEŠKU, OPRAVA FASÁDY, MALOVÁNÍ</t>
  </si>
  <si>
    <t>Nový koš, lavička, oprava fasády, malování uvnitř</t>
  </si>
  <si>
    <t>E.3.6</t>
  </si>
  <si>
    <t>Rozvodny vn, nn, osvětlení a dálkové ovládání odpojovačů</t>
  </si>
  <si>
    <t xml:space="preserve">  SO 103</t>
  </si>
  <si>
    <t>Zastávka Kornatice, přípojka NN a osvětlení</t>
  </si>
  <si>
    <t>SO 103</t>
  </si>
  <si>
    <t>029611</t>
  </si>
  <si>
    <t>02940</t>
  </si>
  <si>
    <t>OSTATNÍ POŽADAVKY - VYPRACOVÁNÍ DOKUMENTACE</t>
  </si>
  <si>
    <t>KČ</t>
  </si>
  <si>
    <t>13173</t>
  </si>
  <si>
    <t>HLOUBENÍ JAM ZAPAŽ I NEPAŽ TŘ. I</t>
  </si>
  <si>
    <t>131735</t>
  </si>
  <si>
    <t>HLOUBENÍ JAM ZAPAŽ I NEPAŽ TŘ. I, ODVOZ DO 8KM</t>
  </si>
  <si>
    <t>13273</t>
  </si>
  <si>
    <t>HLOUBENÍ RÝH ŠÍŘ DO 2M PAŽ I NEPAŽ TŘ. I</t>
  </si>
  <si>
    <t>141733</t>
  </si>
  <si>
    <t>PROTLAČOVÁNÍ POTRUBÍ Z PLAST HMOT DN DO 150MM</t>
  </si>
  <si>
    <t>18214</t>
  </si>
  <si>
    <t>ÚPRAVA POVRCHŮ SROVNÁNÍM ÚZEMÍ V TL DO 0,25M</t>
  </si>
  <si>
    <t>701AAA-R</t>
  </si>
  <si>
    <t>Vytyčení trasy venkovního silového vedení nn a vn v přehledném terénu (též v obci)</t>
  </si>
  <si>
    <t>KM</t>
  </si>
  <si>
    <t>701CFB-R</t>
  </si>
  <si>
    <t>Zřízení kab.lože z kopaného písku bez zakrytí v rýze do š.65cm, tl.vrstvy 10cm</t>
  </si>
  <si>
    <t>702312</t>
  </si>
  <si>
    <t>ZAKRYTÍ KABELŮ VÝSTRAŽNOU FÓLIÍ ŠÍŘKY PŘES 20 DO 40 CM</t>
  </si>
  <si>
    <t>702111</t>
  </si>
  <si>
    <t>KABELOVÝ ŽLAB ZEMNÍ VČETNĚ KRYTU SVĚTLÉ ŠÍŘKY DO 120 MM</t>
  </si>
  <si>
    <t>742P17</t>
  </si>
  <si>
    <t>VYHLEDÁNÍ STÁVAJÍCÍHO KABELU (MĚŘENÍ, SONDA)</t>
  </si>
  <si>
    <t>701004</t>
  </si>
  <si>
    <t>VYHLEDÁVACÍ MARKER ZEMNÍ</t>
  </si>
  <si>
    <t>743611</t>
  </si>
  <si>
    <t>ROZVADĚČ PRO DRÁŽNÍ OSVĚTLENÍ SILOVÝ NAPÁJECÍ S PLC ŘÍDÍCÍM SYSTÉMEM DO 6 KUSŮ TŘÍFÁZOVÝCH VĚTVÍ</t>
  </si>
  <si>
    <t>743644</t>
  </si>
  <si>
    <t>ROZVADĚČ PRO DRÁŽNÍ OSVĚTLENÍ - SPÍNACÍ HODINY PROGRAMOVATELNÉ SE SOUMRAKOVÝM ČIDLEM</t>
  </si>
  <si>
    <t>743F21</t>
  </si>
  <si>
    <t>SKŘÍŇ ELEKTROMĚROVÁ V KOMPAKTNÍM PILÍŘI PRO PŘÍMÉ MĚŘENÍ DO 80 A JEDNOSAZBOVÉ VČETNĚ VÝSTROJE</t>
  </si>
  <si>
    <t>743F22</t>
  </si>
  <si>
    <t>SKŘÍŇ ELEKTROMĚROVÁ V KOMPAKTNÍM PILÍŘI PRO PŘÍMÉ MĚŘENÍ DO 80 A DVOUSAZBOVÉ VČETNĚ VÝSTROJE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</si>
  <si>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</si>
  <si>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</si>
  <si>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</si>
  <si>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</si>
  <si>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744O14</t>
  </si>
  <si>
    <t>ELEKTROMĚR</t>
  </si>
  <si>
    <t>743EF-R</t>
  </si>
  <si>
    <t>SOKL PRO ROZVADĚČE, vč.ZÁKLADOVÉHO DÍLU</t>
  </si>
  <si>
    <t>899121-R</t>
  </si>
  <si>
    <t>OCHRANNÝ RÁM (KLEC) ROZVADĚČE, ŽÁROVĚ ZINKOVANÝ - DODÁVKA A MONTÁŽ</t>
  </si>
  <si>
    <t>742G12</t>
  </si>
  <si>
    <t>KABEL NN DVOU- A TŘÍŽÍLOVÝ CU S PLASTOVOU IZOLACÍ OD 4 DO 16 MM2</t>
  </si>
  <si>
    <t>742H23</t>
  </si>
  <si>
    <t>KABEL NN ČTYŘ- A PĚTIŽÍLOVÝ AL S PLASTOVOU IZOLACÍ OD 25 DO 50 MM2</t>
  </si>
  <si>
    <t>742K12</t>
  </si>
  <si>
    <t>UKONČENÍ DVOU AŽ PĚTIŽÍLOVÉHO KABELU V ROZVADĚČI NEBO NA PŘÍSTROJI OD 4 DO 16 MM2</t>
  </si>
  <si>
    <t>742K13</t>
  </si>
  <si>
    <t>UKONČENÍ DVOU AŽ PĚTIŽÍLOVÉHO KABELU V ROZVADĚČI NEBO NA PŘÍSTROJI OD 25 DO 50 MM2</t>
  </si>
  <si>
    <t>75IJ12-R</t>
  </si>
  <si>
    <t>MĚŘENÍ A ZKOUŠENÍ KABELŮ, vč.PROTOKOLU</t>
  </si>
  <si>
    <t>703411</t>
  </si>
  <si>
    <t>ELEKTROINSTALAČNÍ TRUBKA PLASTOVÁ VČETNĚ UPEVNĚNÍ A PŘÍSLUŠENSTVÍ DN PRŮMĚRU DO 25 MM</t>
  </si>
  <si>
    <t>703511</t>
  </si>
  <si>
    <t>ELEKTROINSTALAČNÍ LIŠTA ŠÍŘKY DO 30 MM</t>
  </si>
  <si>
    <t>743111</t>
  </si>
  <si>
    <t>OSVĚTLOVACÍ STOŽÁR SKLOPNÝ ŽÁROVĚ ZINKOVANÝ DÉLKY DO 6 M</t>
  </si>
  <si>
    <t>743ABB-R</t>
  </si>
  <si>
    <t>SKLÁPĚCÍ ZAŘÍZENÍ PRO STOŽÁRY</t>
  </si>
  <si>
    <t>743473</t>
  </si>
  <si>
    <t>SVÍTIDLO DRÁŽNÍ LED, MIN. IP 54, ELEKTRONICKÝ PŘEDŘADNÍK, PŘES 25 DO 45 W</t>
  </si>
  <si>
    <t>743486</t>
  </si>
  <si>
    <t>SVÍTIDLO DRÁŽNÍ - MONTÁŽ SVÍTIDLA NA OSVĚTLOVACÍ STOŽÁR DO VÝŠKY 15 M</t>
  </si>
  <si>
    <t>743451</t>
  </si>
  <si>
    <t>SVÍTIDLO DRÁŽNÍ ZÁŘIVKOVÉ ANTIVANDAL KOVOVÉ S LED ZDROJEM, MIN. IP 65, TŘÍDA II, ELEKTRONICKÝ PŘEDŘADNÍK, DO 40 W</t>
  </si>
  <si>
    <t>743485</t>
  </si>
  <si>
    <t>SVÍTIDLO DRÁŽNÍ - MONTÁŽ NÁSTĚNNÉHO, PŘISAZENÉHO NEBO ZÁVĚSNÉHO SVÍTIDLA</t>
  </si>
  <si>
    <t>741911</t>
  </si>
  <si>
    <t>UZEMŇOVACÍ VODIČ V ZEMI FEZN DO 120 MM2</t>
  </si>
  <si>
    <t>702511</t>
  </si>
  <si>
    <t>PRŮRAZ ZDIVEM (PŘÍČKOU) ZDĚNÝM TLOUŠŤKY DO 45 CM</t>
  </si>
  <si>
    <t>759999-R</t>
  </si>
  <si>
    <t>PODÍL PŘIDRUŽENÝCH MONTÁŽNÍCH PRACÍ A MATERIÁLU</t>
  </si>
  <si>
    <t>75E126-R</t>
  </si>
  <si>
    <t>OŽIVENÍ, NASTAVENÍ A ODZKOUŠENÍ SYSTÉMU</t>
  </si>
  <si>
    <t>747541</t>
  </si>
  <si>
    <t>MĚŘENÍ INTENZITY OSVĚTLENÍ INSTALOVANÉHO V ROZSAHU TOHOTO SO/PS</t>
  </si>
  <si>
    <t>747EDA-R</t>
  </si>
  <si>
    <t>Výpočet osvětlení</t>
  </si>
  <si>
    <t>747704</t>
  </si>
  <si>
    <t>ZAŠKOLENÍ OBSLUHY</t>
  </si>
  <si>
    <t>74F323</t>
  </si>
  <si>
    <t>PROTOKOL UTZ</t>
  </si>
  <si>
    <t>75E127</t>
  </si>
  <si>
    <t>CELKOVÁ PROHLÍDKA ZAŘÍZENÍ A VYHOTOVENÍ REVIZNÍ SPRÁVY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</si>
</sst>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101.1'!K8+'SO 101.1'!M8</f>
      </c>
      <c s="14">
        <f>C11*0.21</f>
      </c>
      <c s="14">
        <f>C11+D11</f>
      </c>
      <c s="13">
        <f>'SO 101.1'!T7</f>
      </c>
    </row>
    <row r="12" spans="1:6" ht="12.75">
      <c r="A12" s="11" t="s">
        <v>160</v>
      </c>
      <c s="12" t="s">
        <v>161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162</v>
      </c>
      <c s="12" t="s">
        <v>17</v>
      </c>
      <c s="14">
        <f>'SO 101.2'!K8+'SO 101.2'!M8</f>
      </c>
      <c s="14">
        <f>C13*0.21</f>
      </c>
      <c s="14">
        <f>C13+D13</f>
      </c>
      <c s="13">
        <f>'SO 101.2'!T7</f>
      </c>
    </row>
    <row r="14" spans="1:6" ht="12.75">
      <c r="A14" s="11" t="s">
        <v>185</v>
      </c>
      <c s="12" t="s">
        <v>186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187</v>
      </c>
      <c s="12" t="s">
        <v>188</v>
      </c>
      <c s="14">
        <f>'SO 102'!K8+'SO 102'!M8</f>
      </c>
      <c s="14">
        <f>C15*0.21</f>
      </c>
      <c s="14">
        <f>C15+D15</f>
      </c>
      <c s="13">
        <f>'SO 102'!T7</f>
      </c>
    </row>
    <row r="16" spans="1:6" ht="12.75">
      <c r="A16" s="11" t="s">
        <v>453</v>
      </c>
      <c s="12" t="s">
        <v>454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455</v>
      </c>
      <c s="12" t="s">
        <v>456</v>
      </c>
      <c s="14">
        <f>'SO 104'!K8+'SO 104'!M8</f>
      </c>
      <c s="14">
        <f>C17*0.21</f>
      </c>
      <c s="14">
        <f>C17+D17</f>
      </c>
      <c s="13">
        <f>'SO 104'!T7</f>
      </c>
    </row>
    <row r="18" spans="1:6" ht="12.75">
      <c r="A18" s="11" t="s">
        <v>517</v>
      </c>
      <c s="12" t="s">
        <v>518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519</v>
      </c>
      <c s="12" t="s">
        <v>520</v>
      </c>
      <c s="14">
        <f>'SO 106'!K8+'SO 106'!M8</f>
      </c>
      <c s="14">
        <f>C19*0.21</f>
      </c>
      <c s="14">
        <f>C19+D19</f>
      </c>
      <c s="13">
        <f>'SO 106'!T7</f>
      </c>
    </row>
    <row r="20" spans="1:6" ht="12.75">
      <c r="A20" s="11" t="s">
        <v>569</v>
      </c>
      <c s="12" t="s">
        <v>570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571</v>
      </c>
      <c s="12" t="s">
        <v>572</v>
      </c>
      <c s="14">
        <f>'SO 105'!K8+'SO 105'!M8</f>
      </c>
      <c s="14">
        <f>C21*0.21</f>
      </c>
      <c s="14">
        <f>C21+D21</f>
      </c>
      <c s="13">
        <f>'SO 105'!T7</f>
      </c>
    </row>
    <row r="22" spans="1:6" ht="12.75">
      <c r="A22" s="11" t="s">
        <v>591</v>
      </c>
      <c s="12" t="s">
        <v>592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593</v>
      </c>
      <c s="12" t="s">
        <v>594</v>
      </c>
      <c s="14">
        <f>'SO 103'!K8+'SO 103'!M8</f>
      </c>
      <c s="14">
        <f>C23*0.21</f>
      </c>
      <c s="14">
        <f>C23+D23</f>
      </c>
      <c s="13">
        <f>'SO 103'!T7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0+J9+J34+J47+J92</f>
      </c>
      <c s="29">
        <f>0+K9+K34+K47+K92</f>
      </c>
      <c s="29">
        <f>0+L9+L34+L47+L92</f>
      </c>
      <c s="29">
        <f>0+M9+M34+M47+M92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185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50</v>
      </c>
      <c s="6" t="s">
        <v>62</v>
      </c>
      <c s="36" t="s">
        <v>53</v>
      </c>
      <c s="37">
        <v>560.55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50</v>
      </c>
      <c s="6" t="s">
        <v>64</v>
      </c>
      <c s="36" t="s">
        <v>53</v>
      </c>
      <c s="37">
        <v>42.12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50</v>
      </c>
      <c s="6" t="s">
        <v>67</v>
      </c>
      <c s="36" t="s">
        <v>53</v>
      </c>
      <c s="37">
        <v>0.028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50</v>
      </c>
      <c s="6" t="s">
        <v>70</v>
      </c>
      <c s="36" t="s">
        <v>53</v>
      </c>
      <c s="37">
        <v>0.068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71</v>
      </c>
      <c s="34" t="s">
        <v>72</v>
      </c>
      <c s="35" t="s">
        <v>50</v>
      </c>
      <c s="6" t="s">
        <v>73</v>
      </c>
      <c s="36" t="s">
        <v>74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3" ht="12.75">
      <c r="A34" t="s">
        <v>46</v>
      </c>
      <c r="C34" s="31" t="s">
        <v>50</v>
      </c>
      <c r="E34" s="33" t="s">
        <v>75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49</v>
      </c>
      <c s="34" t="s">
        <v>76</v>
      </c>
      <c s="34" t="s">
        <v>77</v>
      </c>
      <c s="35" t="s">
        <v>50</v>
      </c>
      <c s="6" t="s">
        <v>78</v>
      </c>
      <c s="36" t="s">
        <v>79</v>
      </c>
      <c s="37">
        <v>127.5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80</v>
      </c>
      <c s="34" t="s">
        <v>81</v>
      </c>
      <c s="35" t="s">
        <v>50</v>
      </c>
      <c s="6" t="s">
        <v>82</v>
      </c>
      <c s="36" t="s">
        <v>79</v>
      </c>
      <c s="37">
        <v>127.5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83</v>
      </c>
      <c s="34" t="s">
        <v>84</v>
      </c>
      <c s="35" t="s">
        <v>50</v>
      </c>
      <c s="6" t="s">
        <v>85</v>
      </c>
      <c s="36" t="s">
        <v>86</v>
      </c>
      <c s="37">
        <v>840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58</v>
      </c>
    </row>
    <row r="46" spans="1:5" ht="12.75">
      <c r="A46" t="s">
        <v>59</v>
      </c>
      <c r="E46" s="39" t="s">
        <v>60</v>
      </c>
    </row>
    <row r="47" spans="1:13" ht="12.75">
      <c r="A47" t="s">
        <v>46</v>
      </c>
      <c r="C47" s="31" t="s">
        <v>68</v>
      </c>
      <c r="E47" s="33" t="s">
        <v>87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88</v>
      </c>
      <c s="34" t="s">
        <v>89</v>
      </c>
      <c s="35" t="s">
        <v>50</v>
      </c>
      <c s="6" t="s">
        <v>90</v>
      </c>
      <c s="36" t="s">
        <v>79</v>
      </c>
      <c s="37">
        <v>22.7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58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91</v>
      </c>
      <c s="34" t="s">
        <v>92</v>
      </c>
      <c s="35" t="s">
        <v>50</v>
      </c>
      <c s="6" t="s">
        <v>93</v>
      </c>
      <c s="36" t="s">
        <v>79</v>
      </c>
      <c s="37">
        <v>30.3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58</v>
      </c>
    </row>
    <row r="55" spans="1:5" ht="12.75">
      <c r="A55" t="s">
        <v>59</v>
      </c>
      <c r="E55" s="39" t="s">
        <v>60</v>
      </c>
    </row>
    <row r="56" spans="1:16" ht="25.5">
      <c r="A56" t="s">
        <v>49</v>
      </c>
      <c s="34" t="s">
        <v>94</v>
      </c>
      <c s="34" t="s">
        <v>95</v>
      </c>
      <c s="35" t="s">
        <v>50</v>
      </c>
      <c s="6" t="s">
        <v>96</v>
      </c>
      <c s="36" t="s">
        <v>97</v>
      </c>
      <c s="37">
        <v>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58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98</v>
      </c>
      <c s="34" t="s">
        <v>99</v>
      </c>
      <c s="35" t="s">
        <v>50</v>
      </c>
      <c s="6" t="s">
        <v>100</v>
      </c>
      <c s="36" t="s">
        <v>101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58</v>
      </c>
    </row>
    <row r="63" spans="1:5" ht="12.75">
      <c r="A63" t="s">
        <v>59</v>
      </c>
      <c r="E63" s="39" t="s">
        <v>60</v>
      </c>
    </row>
    <row r="64" spans="1:16" ht="25.5">
      <c r="A64" t="s">
        <v>49</v>
      </c>
      <c s="34" t="s">
        <v>102</v>
      </c>
      <c s="34" t="s">
        <v>103</v>
      </c>
      <c s="35" t="s">
        <v>50</v>
      </c>
      <c s="6" t="s">
        <v>104</v>
      </c>
      <c s="36" t="s">
        <v>97</v>
      </c>
      <c s="37">
        <v>50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58</v>
      </c>
    </row>
    <row r="67" spans="1:5" ht="12.75">
      <c r="A67" t="s">
        <v>59</v>
      </c>
      <c r="E67" s="39" t="s">
        <v>60</v>
      </c>
    </row>
    <row r="68" spans="1:16" ht="25.5">
      <c r="A68" t="s">
        <v>49</v>
      </c>
      <c s="34" t="s">
        <v>105</v>
      </c>
      <c s="34" t="s">
        <v>106</v>
      </c>
      <c s="35" t="s">
        <v>50</v>
      </c>
      <c s="6" t="s">
        <v>107</v>
      </c>
      <c s="36" t="s">
        <v>97</v>
      </c>
      <c s="37">
        <v>50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58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108</v>
      </c>
      <c s="34" t="s">
        <v>109</v>
      </c>
      <c s="35" t="s">
        <v>50</v>
      </c>
      <c s="6" t="s">
        <v>110</v>
      </c>
      <c s="36" t="s">
        <v>79</v>
      </c>
      <c s="37">
        <v>26.25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58</v>
      </c>
    </row>
    <row r="75" spans="1:5" ht="12.75">
      <c r="A75" t="s">
        <v>59</v>
      </c>
      <c r="E75" s="39" t="s">
        <v>60</v>
      </c>
    </row>
    <row r="76" spans="1:16" ht="12.75">
      <c r="A76" t="s">
        <v>49</v>
      </c>
      <c s="34" t="s">
        <v>111</v>
      </c>
      <c s="34" t="s">
        <v>112</v>
      </c>
      <c s="35" t="s">
        <v>50</v>
      </c>
      <c s="6" t="s">
        <v>113</v>
      </c>
      <c s="36" t="s">
        <v>114</v>
      </c>
      <c s="37">
        <v>91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58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115</v>
      </c>
      <c s="34" t="s">
        <v>116</v>
      </c>
      <c s="35" t="s">
        <v>50</v>
      </c>
      <c s="6" t="s">
        <v>117</v>
      </c>
      <c s="36" t="s">
        <v>101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58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118</v>
      </c>
      <c s="34" t="s">
        <v>119</v>
      </c>
      <c s="35" t="s">
        <v>50</v>
      </c>
      <c s="6" t="s">
        <v>120</v>
      </c>
      <c s="36" t="s">
        <v>101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58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121</v>
      </c>
      <c s="34" t="s">
        <v>122</v>
      </c>
      <c s="35" t="s">
        <v>50</v>
      </c>
      <c s="6" t="s">
        <v>123</v>
      </c>
      <c s="36" t="s">
        <v>101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58</v>
      </c>
    </row>
    <row r="91" spans="1:5" ht="12.75">
      <c r="A91" t="s">
        <v>59</v>
      </c>
      <c r="E91" s="39" t="s">
        <v>60</v>
      </c>
    </row>
    <row r="92" spans="1:13" ht="12.75">
      <c r="A92" t="s">
        <v>46</v>
      </c>
      <c r="C92" s="31" t="s">
        <v>83</v>
      </c>
      <c r="E92" s="33" t="s">
        <v>124</v>
      </c>
      <c r="J92" s="32">
        <f>0</f>
      </c>
      <c s="32">
        <f>0</f>
      </c>
      <c s="32">
        <f>0+L93+L97+L101+L105+L109+L113+L117+L121+L125+L129+L133</f>
      </c>
      <c s="32">
        <f>0+M93+M97+M101+M105+M109+M113+M117+M121+M125+M129+M133</f>
      </c>
    </row>
    <row r="93" spans="1:16" ht="12.75">
      <c r="A93" t="s">
        <v>49</v>
      </c>
      <c s="34" t="s">
        <v>125</v>
      </c>
      <c s="34" t="s">
        <v>126</v>
      </c>
      <c s="35" t="s">
        <v>50</v>
      </c>
      <c s="6" t="s">
        <v>127</v>
      </c>
      <c s="36" t="s">
        <v>101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58</v>
      </c>
    </row>
    <row r="96" spans="1:5" ht="12.75">
      <c r="A96" t="s">
        <v>59</v>
      </c>
      <c r="E96" s="39" t="s">
        <v>60</v>
      </c>
    </row>
    <row r="97" spans="1:16" ht="12.75">
      <c r="A97" t="s">
        <v>49</v>
      </c>
      <c s="34" t="s">
        <v>128</v>
      </c>
      <c s="34" t="s">
        <v>129</v>
      </c>
      <c s="35" t="s">
        <v>50</v>
      </c>
      <c s="6" t="s">
        <v>130</v>
      </c>
      <c s="36" t="s">
        <v>101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58</v>
      </c>
    </row>
    <row r="100" spans="1:5" ht="12.75">
      <c r="A100" t="s">
        <v>59</v>
      </c>
      <c r="E100" s="39" t="s">
        <v>60</v>
      </c>
    </row>
    <row r="101" spans="1:16" ht="12.75">
      <c r="A101" t="s">
        <v>49</v>
      </c>
      <c s="34" t="s">
        <v>131</v>
      </c>
      <c s="34" t="s">
        <v>132</v>
      </c>
      <c s="35" t="s">
        <v>50</v>
      </c>
      <c s="6" t="s">
        <v>133</v>
      </c>
      <c s="36" t="s">
        <v>101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58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134</v>
      </c>
      <c s="34" t="s">
        <v>135</v>
      </c>
      <c s="35" t="s">
        <v>50</v>
      </c>
      <c s="6" t="s">
        <v>136</v>
      </c>
      <c s="36" t="s">
        <v>86</v>
      </c>
      <c s="37">
        <v>252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58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137</v>
      </c>
      <c s="34" t="s">
        <v>138</v>
      </c>
      <c s="35" t="s">
        <v>50</v>
      </c>
      <c s="6" t="s">
        <v>139</v>
      </c>
      <c s="36" t="s">
        <v>79</v>
      </c>
      <c s="37">
        <v>123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58</v>
      </c>
    </row>
    <row r="112" spans="1:5" ht="12.75">
      <c r="A112" t="s">
        <v>59</v>
      </c>
      <c r="E112" s="39" t="s">
        <v>60</v>
      </c>
    </row>
    <row r="113" spans="1:16" ht="25.5">
      <c r="A113" t="s">
        <v>49</v>
      </c>
      <c s="34" t="s">
        <v>140</v>
      </c>
      <c s="34" t="s">
        <v>141</v>
      </c>
      <c s="35" t="s">
        <v>50</v>
      </c>
      <c s="6" t="s">
        <v>142</v>
      </c>
      <c s="36" t="s">
        <v>143</v>
      </c>
      <c s="37">
        <v>2214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58</v>
      </c>
    </row>
    <row r="116" spans="1:5" ht="12.75">
      <c r="A116" t="s">
        <v>59</v>
      </c>
      <c r="E116" s="39" t="s">
        <v>60</v>
      </c>
    </row>
    <row r="117" spans="1:16" ht="25.5">
      <c r="A117" t="s">
        <v>49</v>
      </c>
      <c s="34" t="s">
        <v>144</v>
      </c>
      <c s="34" t="s">
        <v>145</v>
      </c>
      <c s="35" t="s">
        <v>50</v>
      </c>
      <c s="6" t="s">
        <v>146</v>
      </c>
      <c s="36" t="s">
        <v>143</v>
      </c>
      <c s="37">
        <v>246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12.75">
      <c r="A119" s="35" t="s">
        <v>57</v>
      </c>
      <c r="E119" s="40" t="s">
        <v>58</v>
      </c>
    </row>
    <row r="120" spans="1:5" ht="12.75">
      <c r="A120" t="s">
        <v>59</v>
      </c>
      <c r="E120" s="39" t="s">
        <v>60</v>
      </c>
    </row>
    <row r="121" spans="1:16" ht="25.5">
      <c r="A121" t="s">
        <v>49</v>
      </c>
      <c s="34" t="s">
        <v>147</v>
      </c>
      <c s="34" t="s">
        <v>148</v>
      </c>
      <c s="35" t="s">
        <v>50</v>
      </c>
      <c s="6" t="s">
        <v>149</v>
      </c>
      <c s="36" t="s">
        <v>97</v>
      </c>
      <c s="37">
        <v>15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58</v>
      </c>
    </row>
    <row r="124" spans="1:5" ht="12.75">
      <c r="A124" t="s">
        <v>59</v>
      </c>
      <c r="E124" s="39" t="s">
        <v>60</v>
      </c>
    </row>
    <row r="125" spans="1:16" ht="25.5">
      <c r="A125" t="s">
        <v>49</v>
      </c>
      <c s="34" t="s">
        <v>150</v>
      </c>
      <c s="34" t="s">
        <v>151</v>
      </c>
      <c s="35" t="s">
        <v>50</v>
      </c>
      <c s="6" t="s">
        <v>152</v>
      </c>
      <c s="36" t="s">
        <v>153</v>
      </c>
      <c s="37">
        <v>1384.6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12.75">
      <c r="A127" s="35" t="s">
        <v>57</v>
      </c>
      <c r="E127" s="40" t="s">
        <v>58</v>
      </c>
    </row>
    <row r="128" spans="1:5" ht="12.75">
      <c r="A128" t="s">
        <v>59</v>
      </c>
      <c r="E128" s="39" t="s">
        <v>60</v>
      </c>
    </row>
    <row r="129" spans="1:16" ht="12.75">
      <c r="A129" t="s">
        <v>49</v>
      </c>
      <c s="34" t="s">
        <v>154</v>
      </c>
      <c s="34" t="s">
        <v>155</v>
      </c>
      <c s="35" t="s">
        <v>50</v>
      </c>
      <c s="6" t="s">
        <v>156</v>
      </c>
      <c s="36" t="s">
        <v>101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58</v>
      </c>
    </row>
    <row r="132" spans="1:5" ht="12.75">
      <c r="A132" t="s">
        <v>59</v>
      </c>
      <c r="E132" s="39" t="s">
        <v>60</v>
      </c>
    </row>
    <row r="133" spans="1:16" ht="12.75">
      <c r="A133" t="s">
        <v>49</v>
      </c>
      <c s="34" t="s">
        <v>157</v>
      </c>
      <c s="34" t="s">
        <v>158</v>
      </c>
      <c s="35" t="s">
        <v>50</v>
      </c>
      <c s="6" t="s">
        <v>159</v>
      </c>
      <c s="36" t="s">
        <v>153</v>
      </c>
      <c s="37">
        <v>0.5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58</v>
      </c>
    </row>
    <row r="136" spans="1:5" ht="12.75">
      <c r="A136" t="s">
        <v>59</v>
      </c>
      <c r="E13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163</v>
      </c>
      <c r="E8" s="30" t="s">
        <v>17</v>
      </c>
      <c r="J8" s="29">
        <f>0+J9+J14+J43+J56</f>
      </c>
      <c s="29">
        <f>0+K9+K14+K43+K56</f>
      </c>
      <c s="29">
        <f>0+L9+L14+L43+L56</f>
      </c>
      <c s="29">
        <f>0+M9+M14+M43+M56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61</v>
      </c>
      <c s="35" t="s">
        <v>50</v>
      </c>
      <c s="6" t="s">
        <v>62</v>
      </c>
      <c s="36" t="s">
        <v>53</v>
      </c>
      <c s="37">
        <v>1109.075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77</v>
      </c>
      <c s="35" t="s">
        <v>50</v>
      </c>
      <c s="6" t="s">
        <v>78</v>
      </c>
      <c s="36" t="s">
        <v>79</v>
      </c>
      <c s="37">
        <v>537.5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81</v>
      </c>
      <c s="35" t="s">
        <v>50</v>
      </c>
      <c s="6" t="s">
        <v>82</v>
      </c>
      <c s="36" t="s">
        <v>79</v>
      </c>
      <c s="37">
        <v>5375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65</v>
      </c>
      <c s="34" t="s">
        <v>164</v>
      </c>
      <c s="35" t="s">
        <v>50</v>
      </c>
      <c s="6" t="s">
        <v>165</v>
      </c>
      <c s="36" t="s">
        <v>79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68</v>
      </c>
      <c s="34" t="s">
        <v>166</v>
      </c>
      <c s="35" t="s">
        <v>50</v>
      </c>
      <c s="6" t="s">
        <v>82</v>
      </c>
      <c s="36" t="s">
        <v>79</v>
      </c>
      <c s="37">
        <v>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71</v>
      </c>
      <c s="34" t="s">
        <v>167</v>
      </c>
      <c s="35" t="s">
        <v>50</v>
      </c>
      <c s="6" t="s">
        <v>168</v>
      </c>
      <c s="36" t="s">
        <v>79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80</v>
      </c>
      <c s="34" t="s">
        <v>169</v>
      </c>
      <c s="35" t="s">
        <v>50</v>
      </c>
      <c s="6" t="s">
        <v>170</v>
      </c>
      <c s="36" t="s">
        <v>79</v>
      </c>
      <c s="37">
        <v>67.5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83</v>
      </c>
      <c s="34" t="s">
        <v>84</v>
      </c>
      <c s="35" t="s">
        <v>50</v>
      </c>
      <c s="6" t="s">
        <v>85</v>
      </c>
      <c s="36" t="s">
        <v>86</v>
      </c>
      <c s="37">
        <v>1270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</v>
      </c>
    </row>
    <row r="42" spans="1:5" ht="12.75">
      <c r="A42" t="s">
        <v>59</v>
      </c>
      <c r="E42" s="39" t="s">
        <v>60</v>
      </c>
    </row>
    <row r="43" spans="1:13" ht="12.75">
      <c r="A43" t="s">
        <v>46</v>
      </c>
      <c r="C43" s="31" t="s">
        <v>68</v>
      </c>
      <c r="E43" s="33" t="s">
        <v>87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98</v>
      </c>
      <c s="34" t="s">
        <v>171</v>
      </c>
      <c s="35" t="s">
        <v>50</v>
      </c>
      <c s="6" t="s">
        <v>172</v>
      </c>
      <c s="36" t="s">
        <v>79</v>
      </c>
      <c s="37">
        <v>9.5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58</v>
      </c>
    </row>
    <row r="47" spans="1:5" ht="12.75">
      <c r="A47" t="s">
        <v>59</v>
      </c>
      <c r="E47" s="39" t="s">
        <v>60</v>
      </c>
    </row>
    <row r="48" spans="1:16" ht="12.75">
      <c r="A48" t="s">
        <v>49</v>
      </c>
      <c s="34" t="s">
        <v>102</v>
      </c>
      <c s="34" t="s">
        <v>173</v>
      </c>
      <c s="35" t="s">
        <v>50</v>
      </c>
      <c s="6" t="s">
        <v>174</v>
      </c>
      <c s="36" t="s">
        <v>79</v>
      </c>
      <c s="37">
        <v>5.5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58</v>
      </c>
    </row>
    <row r="51" spans="1:5" ht="12.75">
      <c r="A51" t="s">
        <v>59</v>
      </c>
      <c r="E51" s="39" t="s">
        <v>60</v>
      </c>
    </row>
    <row r="52" spans="1:16" ht="25.5">
      <c r="A52" t="s">
        <v>49</v>
      </c>
      <c s="34" t="s">
        <v>105</v>
      </c>
      <c s="34" t="s">
        <v>175</v>
      </c>
      <c s="35" t="s">
        <v>50</v>
      </c>
      <c s="6" t="s">
        <v>176</v>
      </c>
      <c s="36" t="s">
        <v>86</v>
      </c>
      <c s="37">
        <v>345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58</v>
      </c>
    </row>
    <row r="55" spans="1:5" ht="12.75">
      <c r="A55" t="s">
        <v>59</v>
      </c>
      <c r="E55" s="39" t="s">
        <v>60</v>
      </c>
    </row>
    <row r="56" spans="1:13" ht="12.75">
      <c r="A56" t="s">
        <v>46</v>
      </c>
      <c r="C56" s="31" t="s">
        <v>80</v>
      </c>
      <c r="E56" s="33" t="s">
        <v>177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108</v>
      </c>
      <c s="34" t="s">
        <v>178</v>
      </c>
      <c s="35" t="s">
        <v>50</v>
      </c>
      <c s="6" t="s">
        <v>179</v>
      </c>
      <c s="36" t="s">
        <v>97</v>
      </c>
      <c s="37">
        <v>150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12.75">
      <c r="A59" s="35" t="s">
        <v>57</v>
      </c>
      <c r="E59" s="40" t="s">
        <v>58</v>
      </c>
    </row>
    <row r="60" spans="1:5" ht="12.75">
      <c r="A60" t="s">
        <v>59</v>
      </c>
      <c r="E60" s="39" t="s">
        <v>60</v>
      </c>
    </row>
    <row r="61" spans="1:16" ht="12.75">
      <c r="A61" t="s">
        <v>49</v>
      </c>
      <c s="34" t="s">
        <v>180</v>
      </c>
      <c s="34" t="s">
        <v>181</v>
      </c>
      <c s="35" t="s">
        <v>50</v>
      </c>
      <c s="6" t="s">
        <v>182</v>
      </c>
      <c s="36" t="s">
        <v>97</v>
      </c>
      <c s="37">
        <v>94.65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58</v>
      </c>
    </row>
    <row r="64" spans="1:5" ht="12.75">
      <c r="A64" t="s">
        <v>59</v>
      </c>
      <c r="E64" s="39" t="s">
        <v>60</v>
      </c>
    </row>
    <row r="65" spans="1:16" ht="12.75">
      <c r="A65" t="s">
        <v>49</v>
      </c>
      <c s="34" t="s">
        <v>111</v>
      </c>
      <c s="34" t="s">
        <v>183</v>
      </c>
      <c s="35" t="s">
        <v>50</v>
      </c>
      <c s="6" t="s">
        <v>184</v>
      </c>
      <c s="36" t="s">
        <v>101</v>
      </c>
      <c s="37">
        <v>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58</v>
      </c>
    </row>
    <row r="68" spans="1:5" ht="12.75">
      <c r="A68" t="s">
        <v>59</v>
      </c>
      <c r="E6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185</v>
      </c>
      <c r="E4" s="26" t="s">
        <v>186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COUNTIFS(L8:L433,"=0",A8:A433,"P")+COUNTIFS(L8:L433,"",A8:A433,"P")+SUM(Q8:Q433)</f>
      </c>
    </row>
    <row r="8" spans="1:13" ht="12.75">
      <c r="A8" t="s">
        <v>44</v>
      </c>
      <c r="C8" s="28" t="s">
        <v>189</v>
      </c>
      <c r="E8" s="30" t="s">
        <v>188</v>
      </c>
      <c r="J8" s="29">
        <f>0+J9+J50+J115+J164+J177+J226+J299+J320+J333+J358+J367+J392</f>
      </c>
      <c s="29">
        <f>0+K9+K50+K115+K164+K177+K226+K299+K320+K333+K358+K367+K392</f>
      </c>
      <c s="29">
        <f>0+L9+L50+L115+L164+L177+L226+L299+L320+L333+L358+L367+L392</f>
      </c>
      <c s="29">
        <f>0+M9+M50+M115+M164+M177+M226+M299+M320+M333+M358+M367+M392</f>
      </c>
    </row>
    <row r="9" spans="1:13" ht="12.75">
      <c r="A9" t="s">
        <v>46</v>
      </c>
      <c r="C9" s="31" t="s">
        <v>47</v>
      </c>
      <c r="E9" s="33" t="s">
        <v>190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50</v>
      </c>
      <c s="34" t="s">
        <v>61</v>
      </c>
      <c s="35" t="s">
        <v>50</v>
      </c>
      <c s="6" t="s">
        <v>62</v>
      </c>
      <c s="36" t="s">
        <v>53</v>
      </c>
      <c s="37">
        <v>150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191</v>
      </c>
      <c s="35" t="s">
        <v>50</v>
      </c>
      <c s="6" t="s">
        <v>192</v>
      </c>
      <c s="36" t="s">
        <v>53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193</v>
      </c>
      <c s="35" t="s">
        <v>50</v>
      </c>
      <c s="6" t="s">
        <v>194</v>
      </c>
      <c s="36" t="s">
        <v>53</v>
      </c>
      <c s="37">
        <v>380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195</v>
      </c>
      <c s="35" t="s">
        <v>50</v>
      </c>
      <c s="6" t="s">
        <v>196</v>
      </c>
      <c s="36" t="s">
        <v>53</v>
      </c>
      <c s="37">
        <v>160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68</v>
      </c>
      <c s="34" t="s">
        <v>197</v>
      </c>
      <c s="35" t="s">
        <v>50</v>
      </c>
      <c s="6" t="s">
        <v>198</v>
      </c>
      <c s="36" t="s">
        <v>199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71</v>
      </c>
      <c s="34" t="s">
        <v>200</v>
      </c>
      <c s="35" t="s">
        <v>50</v>
      </c>
      <c s="6" t="s">
        <v>201</v>
      </c>
      <c s="36" t="s">
        <v>74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76</v>
      </c>
      <c s="34" t="s">
        <v>202</v>
      </c>
      <c s="35" t="s">
        <v>50</v>
      </c>
      <c s="6" t="s">
        <v>203</v>
      </c>
      <c s="36" t="s">
        <v>204</v>
      </c>
      <c s="37">
        <v>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80</v>
      </c>
      <c s="34" t="s">
        <v>205</v>
      </c>
      <c s="35" t="s">
        <v>50</v>
      </c>
      <c s="6" t="s">
        <v>206</v>
      </c>
      <c s="36" t="s">
        <v>101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207</v>
      </c>
      <c s="35" t="s">
        <v>50</v>
      </c>
      <c s="6" t="s">
        <v>208</v>
      </c>
      <c s="36" t="s">
        <v>74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209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56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210</v>
      </c>
      <c s="35" t="s">
        <v>50</v>
      </c>
      <c s="6" t="s">
        <v>211</v>
      </c>
      <c s="36" t="s">
        <v>53</v>
      </c>
      <c s="37">
        <v>494.307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212</v>
      </c>
    </row>
    <row r="48" spans="1:5" ht="12.75">
      <c r="A48" s="35" t="s">
        <v>57</v>
      </c>
      <c r="E48" s="40" t="s">
        <v>213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50</v>
      </c>
      <c r="E50" s="33" t="s">
        <v>214</v>
      </c>
      <c r="J50" s="32">
        <f>0</f>
      </c>
      <c s="32">
        <f>0</f>
      </c>
      <c s="32">
        <f>0+L51+L55+L59+L63+L67+L71+L75+L79+L83+L87+L91+L95+L99+L103+L107+L111</f>
      </c>
      <c s="32">
        <f>0+M51+M55+M59+M63+M67+M71+M75+M79+M83+M87+M91+M95+M99+M103+M107+M111</f>
      </c>
    </row>
    <row r="51" spans="1:16" ht="12.75">
      <c r="A51" t="s">
        <v>49</v>
      </c>
      <c s="34" t="s">
        <v>91</v>
      </c>
      <c s="34" t="s">
        <v>215</v>
      </c>
      <c s="35" t="s">
        <v>50</v>
      </c>
      <c s="6" t="s">
        <v>216</v>
      </c>
      <c s="36" t="s">
        <v>86</v>
      </c>
      <c s="37">
        <v>26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58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94</v>
      </c>
      <c s="34" t="s">
        <v>217</v>
      </c>
      <c s="35" t="s">
        <v>50</v>
      </c>
      <c s="6" t="s">
        <v>218</v>
      </c>
      <c s="36" t="s">
        <v>86</v>
      </c>
      <c s="37">
        <v>1500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219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98</v>
      </c>
      <c s="34" t="s">
        <v>77</v>
      </c>
      <c s="35" t="s">
        <v>50</v>
      </c>
      <c s="6" t="s">
        <v>78</v>
      </c>
      <c s="36" t="s">
        <v>79</v>
      </c>
      <c s="37">
        <v>123.54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58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102</v>
      </c>
      <c s="34" t="s">
        <v>81</v>
      </c>
      <c s="35" t="s">
        <v>50</v>
      </c>
      <c s="6" t="s">
        <v>82</v>
      </c>
      <c s="36" t="s">
        <v>79</v>
      </c>
      <c s="37">
        <v>123.54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58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105</v>
      </c>
      <c s="34" t="s">
        <v>164</v>
      </c>
      <c s="35" t="s">
        <v>50</v>
      </c>
      <c s="6" t="s">
        <v>165</v>
      </c>
      <c s="36" t="s">
        <v>79</v>
      </c>
      <c s="37">
        <v>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58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108</v>
      </c>
      <c s="34" t="s">
        <v>220</v>
      </c>
      <c s="35" t="s">
        <v>50</v>
      </c>
      <c s="6" t="s">
        <v>221</v>
      </c>
      <c s="36" t="s">
        <v>79</v>
      </c>
      <c s="37">
        <v>145.6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58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180</v>
      </c>
      <c s="34" t="s">
        <v>222</v>
      </c>
      <c s="35" t="s">
        <v>50</v>
      </c>
      <c s="6" t="s">
        <v>223</v>
      </c>
      <c s="36" t="s">
        <v>79</v>
      </c>
      <c s="37">
        <v>161.4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58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111</v>
      </c>
      <c s="34" t="s">
        <v>84</v>
      </c>
      <c s="35" t="s">
        <v>50</v>
      </c>
      <c s="6" t="s">
        <v>85</v>
      </c>
      <c s="36" t="s">
        <v>86</v>
      </c>
      <c s="37">
        <v>500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58</v>
      </c>
    </row>
    <row r="82" spans="1:5" ht="12.75">
      <c r="A82" t="s">
        <v>59</v>
      </c>
      <c r="E82" s="39" t="s">
        <v>60</v>
      </c>
    </row>
    <row r="83" spans="1:16" ht="25.5">
      <c r="A83" t="s">
        <v>49</v>
      </c>
      <c s="34" t="s">
        <v>115</v>
      </c>
      <c s="34" t="s">
        <v>224</v>
      </c>
      <c s="35" t="s">
        <v>50</v>
      </c>
      <c s="6" t="s">
        <v>225</v>
      </c>
      <c s="36" t="s">
        <v>79</v>
      </c>
      <c s="37">
        <v>56.25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58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118</v>
      </c>
      <c s="34" t="s">
        <v>226</v>
      </c>
      <c s="35" t="s">
        <v>50</v>
      </c>
      <c s="6" t="s">
        <v>227</v>
      </c>
      <c s="36" t="s">
        <v>153</v>
      </c>
      <c s="37">
        <v>1237.5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58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121</v>
      </c>
      <c s="34" t="s">
        <v>228</v>
      </c>
      <c s="35" t="s">
        <v>50</v>
      </c>
      <c s="6" t="s">
        <v>229</v>
      </c>
      <c s="36" t="s">
        <v>79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58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125</v>
      </c>
      <c s="34" t="s">
        <v>230</v>
      </c>
      <c s="35" t="s">
        <v>50</v>
      </c>
      <c s="6" t="s">
        <v>231</v>
      </c>
      <c s="36" t="s">
        <v>79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58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128</v>
      </c>
      <c s="34" t="s">
        <v>232</v>
      </c>
      <c s="35" t="s">
        <v>50</v>
      </c>
      <c s="6" t="s">
        <v>233</v>
      </c>
      <c s="36" t="s">
        <v>79</v>
      </c>
      <c s="37">
        <v>24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58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131</v>
      </c>
      <c s="34" t="s">
        <v>234</v>
      </c>
      <c s="35" t="s">
        <v>50</v>
      </c>
      <c s="6" t="s">
        <v>235</v>
      </c>
      <c s="36" t="s">
        <v>86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58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236</v>
      </c>
      <c s="34" t="s">
        <v>237</v>
      </c>
      <c s="35" t="s">
        <v>50</v>
      </c>
      <c s="6" t="s">
        <v>238</v>
      </c>
      <c s="36" t="s">
        <v>86</v>
      </c>
      <c s="37">
        <v>180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58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134</v>
      </c>
      <c s="34" t="s">
        <v>239</v>
      </c>
      <c s="35" t="s">
        <v>50</v>
      </c>
      <c s="6" t="s">
        <v>240</v>
      </c>
      <c s="36" t="s">
        <v>86</v>
      </c>
      <c s="37">
        <v>360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58</v>
      </c>
    </row>
    <row r="114" spans="1:5" ht="12.75">
      <c r="A114" t="s">
        <v>59</v>
      </c>
      <c r="E114" s="39" t="s">
        <v>60</v>
      </c>
    </row>
    <row r="115" spans="1:13" ht="12.75">
      <c r="A115" t="s">
        <v>46</v>
      </c>
      <c r="C115" s="31" t="s">
        <v>241</v>
      </c>
      <c r="E115" s="33" t="s">
        <v>242</v>
      </c>
      <c r="J115" s="32">
        <f>0</f>
      </c>
      <c s="32">
        <f>0</f>
      </c>
      <c s="32">
        <f>0+L116+L120+L124+L128+L132+L136+L140+L144+L148+L152+L156+L160</f>
      </c>
      <c s="32">
        <f>0+M116+M120+M124+M128+M132+M136+M140+M144+M148+M152+M156+M160</f>
      </c>
    </row>
    <row r="116" spans="1:16" ht="12.75">
      <c r="A116" t="s">
        <v>49</v>
      </c>
      <c s="34" t="s">
        <v>243</v>
      </c>
      <c s="34" t="s">
        <v>217</v>
      </c>
      <c s="35" t="s">
        <v>50</v>
      </c>
      <c s="6" t="s">
        <v>218</v>
      </c>
      <c s="36" t="s">
        <v>86</v>
      </c>
      <c s="37">
        <v>1500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219</v>
      </c>
    </row>
    <row r="119" spans="1:5" ht="12.75">
      <c r="A119" t="s">
        <v>59</v>
      </c>
      <c r="E119" s="39" t="s">
        <v>60</v>
      </c>
    </row>
    <row r="120" spans="1:16" ht="12.75">
      <c r="A120" t="s">
        <v>49</v>
      </c>
      <c s="34" t="s">
        <v>244</v>
      </c>
      <c s="34" t="s">
        <v>245</v>
      </c>
      <c s="35" t="s">
        <v>50</v>
      </c>
      <c s="6" t="s">
        <v>246</v>
      </c>
      <c s="36" t="s">
        <v>79</v>
      </c>
      <c s="37">
        <v>2.25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58</v>
      </c>
    </row>
    <row r="123" spans="1:5" ht="12.75">
      <c r="A123" t="s">
        <v>59</v>
      </c>
      <c r="E123" s="39" t="s">
        <v>60</v>
      </c>
    </row>
    <row r="124" spans="1:16" ht="25.5">
      <c r="A124" t="s">
        <v>49</v>
      </c>
      <c s="34" t="s">
        <v>247</v>
      </c>
      <c s="34" t="s">
        <v>248</v>
      </c>
      <c s="35" t="s">
        <v>50</v>
      </c>
      <c s="6" t="s">
        <v>249</v>
      </c>
      <c s="36" t="s">
        <v>153</v>
      </c>
      <c s="37">
        <v>148.5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58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250</v>
      </c>
      <c s="34" t="s">
        <v>251</v>
      </c>
      <c s="35" t="s">
        <v>50</v>
      </c>
      <c s="6" t="s">
        <v>252</v>
      </c>
      <c s="36" t="s">
        <v>79</v>
      </c>
      <c s="37">
        <v>5.5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58</v>
      </c>
    </row>
    <row r="131" spans="1:5" ht="12.75">
      <c r="A131" t="s">
        <v>59</v>
      </c>
      <c r="E131" s="39" t="s">
        <v>60</v>
      </c>
    </row>
    <row r="132" spans="1:16" ht="25.5">
      <c r="A132" t="s">
        <v>49</v>
      </c>
      <c s="34" t="s">
        <v>253</v>
      </c>
      <c s="34" t="s">
        <v>254</v>
      </c>
      <c s="35" t="s">
        <v>50</v>
      </c>
      <c s="6" t="s">
        <v>255</v>
      </c>
      <c s="36" t="s">
        <v>153</v>
      </c>
      <c s="37">
        <v>325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58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256</v>
      </c>
      <c s="34" t="s">
        <v>257</v>
      </c>
      <c s="35" t="s">
        <v>50</v>
      </c>
      <c s="6" t="s">
        <v>258</v>
      </c>
      <c s="36" t="s">
        <v>79</v>
      </c>
      <c s="37">
        <v>23.03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56</v>
      </c>
    </row>
    <row r="138" spans="1:5" ht="12.75">
      <c r="A138" s="35" t="s">
        <v>57</v>
      </c>
      <c r="E138" s="40" t="s">
        <v>58</v>
      </c>
    </row>
    <row r="139" spans="1:5" ht="12.75">
      <c r="A139" t="s">
        <v>59</v>
      </c>
      <c r="E139" s="39" t="s">
        <v>60</v>
      </c>
    </row>
    <row r="140" spans="1:16" ht="25.5">
      <c r="A140" t="s">
        <v>49</v>
      </c>
      <c s="34" t="s">
        <v>259</v>
      </c>
      <c s="34" t="s">
        <v>224</v>
      </c>
      <c s="35" t="s">
        <v>50</v>
      </c>
      <c s="6" t="s">
        <v>225</v>
      </c>
      <c s="36" t="s">
        <v>79</v>
      </c>
      <c s="37">
        <v>31.6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56</v>
      </c>
    </row>
    <row r="142" spans="1:5" ht="12.75">
      <c r="A142" s="35" t="s">
        <v>57</v>
      </c>
      <c r="E142" s="40" t="s">
        <v>58</v>
      </c>
    </row>
    <row r="143" spans="1:5" ht="12.75">
      <c r="A143" t="s">
        <v>59</v>
      </c>
      <c r="E143" s="39" t="s">
        <v>60</v>
      </c>
    </row>
    <row r="144" spans="1:16" ht="25.5">
      <c r="A144" t="s">
        <v>49</v>
      </c>
      <c s="34" t="s">
        <v>260</v>
      </c>
      <c s="34" t="s">
        <v>226</v>
      </c>
      <c s="35" t="s">
        <v>50</v>
      </c>
      <c s="6" t="s">
        <v>227</v>
      </c>
      <c s="36" t="s">
        <v>153</v>
      </c>
      <c s="37">
        <v>1237.5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56</v>
      </c>
    </row>
    <row r="146" spans="1:5" ht="12.75">
      <c r="A146" s="35" t="s">
        <v>57</v>
      </c>
      <c r="E146" s="40" t="s">
        <v>58</v>
      </c>
    </row>
    <row r="147" spans="1:5" ht="12.75">
      <c r="A147" t="s">
        <v>59</v>
      </c>
      <c r="E147" s="39" t="s">
        <v>60</v>
      </c>
    </row>
    <row r="148" spans="1:16" ht="25.5">
      <c r="A148" t="s">
        <v>49</v>
      </c>
      <c s="34" t="s">
        <v>261</v>
      </c>
      <c s="34" t="s">
        <v>262</v>
      </c>
      <c s="35" t="s">
        <v>50</v>
      </c>
      <c s="6" t="s">
        <v>263</v>
      </c>
      <c s="36" t="s">
        <v>97</v>
      </c>
      <c s="37">
        <v>150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58</v>
      </c>
    </row>
    <row r="151" spans="1:5" ht="12.75">
      <c r="A151" t="s">
        <v>59</v>
      </c>
      <c r="E151" s="39" t="s">
        <v>60</v>
      </c>
    </row>
    <row r="152" spans="1:16" ht="25.5">
      <c r="A152" t="s">
        <v>49</v>
      </c>
      <c s="34" t="s">
        <v>264</v>
      </c>
      <c s="34" t="s">
        <v>265</v>
      </c>
      <c s="35" t="s">
        <v>50</v>
      </c>
      <c s="6" t="s">
        <v>266</v>
      </c>
      <c s="36" t="s">
        <v>153</v>
      </c>
      <c s="37">
        <v>48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58</v>
      </c>
    </row>
    <row r="155" spans="1:5" ht="12.75">
      <c r="A155" t="s">
        <v>59</v>
      </c>
      <c r="E155" s="39" t="s">
        <v>60</v>
      </c>
    </row>
    <row r="156" spans="1:16" ht="12.75">
      <c r="A156" t="s">
        <v>49</v>
      </c>
      <c s="34" t="s">
        <v>267</v>
      </c>
      <c s="34" t="s">
        <v>77</v>
      </c>
      <c s="35" t="s">
        <v>50</v>
      </c>
      <c s="6" t="s">
        <v>78</v>
      </c>
      <c s="36" t="s">
        <v>79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58</v>
      </c>
    </row>
    <row r="159" spans="1:5" ht="12.75">
      <c r="A159" t="s">
        <v>59</v>
      </c>
      <c r="E159" s="39" t="s">
        <v>60</v>
      </c>
    </row>
    <row r="160" spans="1:16" ht="12.75">
      <c r="A160" t="s">
        <v>49</v>
      </c>
      <c s="34" t="s">
        <v>268</v>
      </c>
      <c s="34" t="s">
        <v>81</v>
      </c>
      <c s="35" t="s">
        <v>50</v>
      </c>
      <c s="6" t="s">
        <v>82</v>
      </c>
      <c s="36" t="s">
        <v>79</v>
      </c>
      <c s="37">
        <v>600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58</v>
      </c>
    </row>
    <row r="163" spans="1:5" ht="12.75">
      <c r="A163" t="s">
        <v>59</v>
      </c>
      <c r="E163" s="39" t="s">
        <v>60</v>
      </c>
    </row>
    <row r="164" spans="1:13" ht="12.75">
      <c r="A164" t="s">
        <v>46</v>
      </c>
      <c r="C164" s="31" t="s">
        <v>65</v>
      </c>
      <c r="E164" s="33" t="s">
        <v>269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25.5">
      <c r="A165" t="s">
        <v>49</v>
      </c>
      <c s="34" t="s">
        <v>270</v>
      </c>
      <c s="34" t="s">
        <v>271</v>
      </c>
      <c s="35" t="s">
        <v>50</v>
      </c>
      <c s="6" t="s">
        <v>272</v>
      </c>
      <c s="36" t="s">
        <v>79</v>
      </c>
      <c s="37">
        <v>10.2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56</v>
      </c>
    </row>
    <row r="167" spans="1:5" ht="12.75">
      <c r="A167" s="35" t="s">
        <v>57</v>
      </c>
      <c r="E167" s="40" t="s">
        <v>58</v>
      </c>
    </row>
    <row r="168" spans="1:5" ht="12.75">
      <c r="A168" t="s">
        <v>59</v>
      </c>
      <c r="E168" s="39" t="s">
        <v>60</v>
      </c>
    </row>
    <row r="169" spans="1:16" ht="12.75">
      <c r="A169" t="s">
        <v>49</v>
      </c>
      <c s="34" t="s">
        <v>273</v>
      </c>
      <c s="34" t="s">
        <v>274</v>
      </c>
      <c s="35" t="s">
        <v>50</v>
      </c>
      <c s="6" t="s">
        <v>275</v>
      </c>
      <c s="36" t="s">
        <v>79</v>
      </c>
      <c s="37">
        <v>0.066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56</v>
      </c>
    </row>
    <row r="171" spans="1:5" ht="12.75">
      <c r="A171" s="35" t="s">
        <v>57</v>
      </c>
      <c r="E171" s="40" t="s">
        <v>58</v>
      </c>
    </row>
    <row r="172" spans="1:5" ht="12.75">
      <c r="A172" t="s">
        <v>59</v>
      </c>
      <c r="E172" s="39" t="s">
        <v>60</v>
      </c>
    </row>
    <row r="173" spans="1:16" ht="12.75">
      <c r="A173" t="s">
        <v>49</v>
      </c>
      <c s="34" t="s">
        <v>276</v>
      </c>
      <c s="34" t="s">
        <v>277</v>
      </c>
      <c s="35" t="s">
        <v>50</v>
      </c>
      <c s="6" t="s">
        <v>278</v>
      </c>
      <c s="36" t="s">
        <v>79</v>
      </c>
      <c s="37">
        <v>9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56</v>
      </c>
    </row>
    <row r="175" spans="1:5" ht="12.75">
      <c r="A175" s="35" t="s">
        <v>57</v>
      </c>
      <c r="E175" s="40" t="s">
        <v>58</v>
      </c>
    </row>
    <row r="176" spans="1:5" ht="12.75">
      <c r="A176" t="s">
        <v>59</v>
      </c>
      <c r="E176" s="39" t="s">
        <v>60</v>
      </c>
    </row>
    <row r="177" spans="1:13" ht="12.75">
      <c r="A177" t="s">
        <v>46</v>
      </c>
      <c r="C177" s="31" t="s">
        <v>279</v>
      </c>
      <c r="E177" s="33" t="s">
        <v>280</v>
      </c>
      <c r="J177" s="32">
        <f>0</f>
      </c>
      <c s="32">
        <f>0</f>
      </c>
      <c s="32">
        <f>0+L178+L182+L186+L190+L194+L198+L202+L206+L210+L214+L218+L222</f>
      </c>
      <c s="32">
        <f>0+M178+M182+M186+M190+M194+M198+M202+M206+M210+M214+M218+M222</f>
      </c>
    </row>
    <row r="178" spans="1:16" ht="12.75">
      <c r="A178" t="s">
        <v>49</v>
      </c>
      <c s="34" t="s">
        <v>137</v>
      </c>
      <c s="34" t="s">
        <v>271</v>
      </c>
      <c s="35" t="s">
        <v>50</v>
      </c>
      <c s="6" t="s">
        <v>281</v>
      </c>
      <c s="36" t="s">
        <v>79</v>
      </c>
      <c s="37">
        <v>24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58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140</v>
      </c>
      <c s="34" t="s">
        <v>274</v>
      </c>
      <c s="35" t="s">
        <v>50</v>
      </c>
      <c s="6" t="s">
        <v>282</v>
      </c>
      <c s="36" t="s">
        <v>79</v>
      </c>
      <c s="37">
        <v>2.64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58</v>
      </c>
    </row>
    <row r="185" spans="1:5" ht="12.75">
      <c r="A185" t="s">
        <v>59</v>
      </c>
      <c r="E185" s="39" t="s">
        <v>60</v>
      </c>
    </row>
    <row r="186" spans="1:16" ht="25.5">
      <c r="A186" t="s">
        <v>49</v>
      </c>
      <c s="34" t="s">
        <v>144</v>
      </c>
      <c s="34" t="s">
        <v>277</v>
      </c>
      <c s="35" t="s">
        <v>50</v>
      </c>
      <c s="6" t="s">
        <v>283</v>
      </c>
      <c s="36" t="s">
        <v>79</v>
      </c>
      <c s="37">
        <v>16.2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147</v>
      </c>
      <c s="34" t="s">
        <v>284</v>
      </c>
      <c s="35" t="s">
        <v>50</v>
      </c>
      <c s="6" t="s">
        <v>285</v>
      </c>
      <c s="36" t="s">
        <v>79</v>
      </c>
      <c s="37">
        <v>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58</v>
      </c>
    </row>
    <row r="193" spans="1:5" ht="12.75">
      <c r="A193" t="s">
        <v>59</v>
      </c>
      <c r="E193" s="39" t="s">
        <v>60</v>
      </c>
    </row>
    <row r="194" spans="1:16" ht="12.75">
      <c r="A194" t="s">
        <v>49</v>
      </c>
      <c s="34" t="s">
        <v>150</v>
      </c>
      <c s="34" t="s">
        <v>286</v>
      </c>
      <c s="35" t="s">
        <v>91</v>
      </c>
      <c s="6" t="s">
        <v>287</v>
      </c>
      <c s="36" t="s">
        <v>79</v>
      </c>
      <c s="37">
        <v>21.45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56</v>
      </c>
    </row>
    <row r="196" spans="1:5" ht="12.75">
      <c r="A196" s="35" t="s">
        <v>57</v>
      </c>
      <c r="E196" s="40" t="s">
        <v>58</v>
      </c>
    </row>
    <row r="197" spans="1:5" ht="12.75">
      <c r="A197" t="s">
        <v>59</v>
      </c>
      <c r="E197" s="39" t="s">
        <v>60</v>
      </c>
    </row>
    <row r="198" spans="1:16" ht="12.75">
      <c r="A198" t="s">
        <v>49</v>
      </c>
      <c s="34" t="s">
        <v>154</v>
      </c>
      <c s="34" t="s">
        <v>288</v>
      </c>
      <c s="35" t="s">
        <v>50</v>
      </c>
      <c s="6" t="s">
        <v>289</v>
      </c>
      <c s="36" t="s">
        <v>79</v>
      </c>
      <c s="37">
        <v>28.5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56</v>
      </c>
    </row>
    <row r="200" spans="1:5" ht="12.75">
      <c r="A200" s="35" t="s">
        <v>57</v>
      </c>
      <c r="E200" s="40" t="s">
        <v>58</v>
      </c>
    </row>
    <row r="201" spans="1:5" ht="12.75">
      <c r="A201" t="s">
        <v>59</v>
      </c>
      <c r="E201" s="39" t="s">
        <v>60</v>
      </c>
    </row>
    <row r="202" spans="1:16" ht="12.75">
      <c r="A202" t="s">
        <v>49</v>
      </c>
      <c s="34" t="s">
        <v>157</v>
      </c>
      <c s="34" t="s">
        <v>290</v>
      </c>
      <c s="35" t="s">
        <v>50</v>
      </c>
      <c s="6" t="s">
        <v>291</v>
      </c>
      <c s="36" t="s">
        <v>97</v>
      </c>
      <c s="37">
        <v>150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56</v>
      </c>
    </row>
    <row r="204" spans="1:5" ht="12.75">
      <c r="A204" s="35" t="s">
        <v>57</v>
      </c>
      <c r="E204" s="40" t="s">
        <v>58</v>
      </c>
    </row>
    <row r="205" spans="1:5" ht="12.75">
      <c r="A205" t="s">
        <v>59</v>
      </c>
      <c r="E205" s="39" t="s">
        <v>60</v>
      </c>
    </row>
    <row r="206" spans="1:16" ht="12.75">
      <c r="A206" t="s">
        <v>49</v>
      </c>
      <c s="34" t="s">
        <v>292</v>
      </c>
      <c s="34" t="s">
        <v>286</v>
      </c>
      <c s="35" t="s">
        <v>50</v>
      </c>
      <c s="6" t="s">
        <v>287</v>
      </c>
      <c s="36" t="s">
        <v>79</v>
      </c>
      <c s="37">
        <v>9.324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56</v>
      </c>
    </row>
    <row r="208" spans="1:5" ht="12.75">
      <c r="A208" s="35" t="s">
        <v>57</v>
      </c>
      <c r="E208" s="40" t="s">
        <v>293</v>
      </c>
    </row>
    <row r="209" spans="1:5" ht="12.75">
      <c r="A209" t="s">
        <v>59</v>
      </c>
      <c r="E209" s="39" t="s">
        <v>60</v>
      </c>
    </row>
    <row r="210" spans="1:16" ht="12.75">
      <c r="A210" t="s">
        <v>49</v>
      </c>
      <c s="34" t="s">
        <v>294</v>
      </c>
      <c s="34" t="s">
        <v>288</v>
      </c>
      <c s="35" t="s">
        <v>91</v>
      </c>
      <c s="6" t="s">
        <v>289</v>
      </c>
      <c s="36" t="s">
        <v>79</v>
      </c>
      <c s="37">
        <v>16.284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56</v>
      </c>
    </row>
    <row r="212" spans="1:5" ht="12.75">
      <c r="A212" s="35" t="s">
        <v>57</v>
      </c>
      <c r="E212" s="40" t="s">
        <v>295</v>
      </c>
    </row>
    <row r="213" spans="1:5" ht="12.75">
      <c r="A213" t="s">
        <v>59</v>
      </c>
      <c r="E213" s="39" t="s">
        <v>60</v>
      </c>
    </row>
    <row r="214" spans="1:16" ht="12.75">
      <c r="A214" t="s">
        <v>49</v>
      </c>
      <c s="34" t="s">
        <v>296</v>
      </c>
      <c s="34" t="s">
        <v>277</v>
      </c>
      <c s="35" t="s">
        <v>91</v>
      </c>
      <c s="6" t="s">
        <v>278</v>
      </c>
      <c s="36" t="s">
        <v>79</v>
      </c>
      <c s="37">
        <v>8.55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56</v>
      </c>
    </row>
    <row r="216" spans="1:5" ht="12.75">
      <c r="A216" s="35" t="s">
        <v>57</v>
      </c>
      <c r="E216" s="40" t="s">
        <v>58</v>
      </c>
    </row>
    <row r="217" spans="1:5" ht="12.75">
      <c r="A217" t="s">
        <v>59</v>
      </c>
      <c r="E217" s="39" t="s">
        <v>60</v>
      </c>
    </row>
    <row r="218" spans="1:16" ht="12.75">
      <c r="A218" t="s">
        <v>49</v>
      </c>
      <c s="34" t="s">
        <v>297</v>
      </c>
      <c s="34" t="s">
        <v>298</v>
      </c>
      <c s="35" t="s">
        <v>50</v>
      </c>
      <c s="6" t="s">
        <v>299</v>
      </c>
      <c s="36" t="s">
        <v>79</v>
      </c>
      <c s="37">
        <v>1.172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56</v>
      </c>
    </row>
    <row r="220" spans="1:5" ht="12.75">
      <c r="A220" s="35" t="s">
        <v>57</v>
      </c>
      <c r="E220" s="40" t="s">
        <v>300</v>
      </c>
    </row>
    <row r="221" spans="1:5" ht="12.75">
      <c r="A221" t="s">
        <v>59</v>
      </c>
      <c r="E221" s="39" t="s">
        <v>60</v>
      </c>
    </row>
    <row r="222" spans="1:16" ht="12.75">
      <c r="A222" t="s">
        <v>49</v>
      </c>
      <c s="34" t="s">
        <v>301</v>
      </c>
      <c s="34" t="s">
        <v>302</v>
      </c>
      <c s="35" t="s">
        <v>50</v>
      </c>
      <c s="6" t="s">
        <v>303</v>
      </c>
      <c s="36" t="s">
        <v>97</v>
      </c>
      <c s="37">
        <v>45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56</v>
      </c>
    </row>
    <row r="224" spans="1:5" ht="12.75">
      <c r="A224" s="35" t="s">
        <v>57</v>
      </c>
      <c r="E224" s="40" t="s">
        <v>304</v>
      </c>
    </row>
    <row r="225" spans="1:5" ht="12.75">
      <c r="A225" t="s">
        <v>59</v>
      </c>
      <c r="E225" s="39" t="s">
        <v>60</v>
      </c>
    </row>
    <row r="226" spans="1:13" ht="12.75">
      <c r="A226" t="s">
        <v>46</v>
      </c>
      <c r="C226" s="31" t="s">
        <v>68</v>
      </c>
      <c r="E226" s="33" t="s">
        <v>305</v>
      </c>
      <c r="J226" s="32">
        <f>0</f>
      </c>
      <c s="32">
        <f>0</f>
      </c>
      <c s="32">
        <f>0+L227+L231+L235+L239+L243+L247+L251+L255+L259+L263+L267+L271+L275+L279+L283+L287+L291+L295</f>
      </c>
      <c s="32">
        <f>0+M227+M231+M235+M239+M243+M247+M251+M255+M259+M263+M267+M271+M275+M279+M283+M287+M291+M295</f>
      </c>
    </row>
    <row r="227" spans="1:16" ht="25.5">
      <c r="A227" t="s">
        <v>49</v>
      </c>
      <c s="34" t="s">
        <v>306</v>
      </c>
      <c s="34" t="s">
        <v>171</v>
      </c>
      <c s="35" t="s">
        <v>50</v>
      </c>
      <c s="6" t="s">
        <v>307</v>
      </c>
      <c s="36" t="s">
        <v>79</v>
      </c>
      <c s="37">
        <v>153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308</v>
      </c>
      <c s="34" t="s">
        <v>89</v>
      </c>
      <c s="35" t="s">
        <v>50</v>
      </c>
      <c s="6" t="s">
        <v>90</v>
      </c>
      <c s="36" t="s">
        <v>79</v>
      </c>
      <c s="37">
        <v>250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25.5">
      <c r="A235" t="s">
        <v>49</v>
      </c>
      <c s="34" t="s">
        <v>309</v>
      </c>
      <c s="34" t="s">
        <v>95</v>
      </c>
      <c s="35" t="s">
        <v>50</v>
      </c>
      <c s="6" t="s">
        <v>96</v>
      </c>
      <c s="36" t="s">
        <v>97</v>
      </c>
      <c s="37">
        <v>135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12.75">
      <c r="A239" t="s">
        <v>49</v>
      </c>
      <c s="34" t="s">
        <v>310</v>
      </c>
      <c s="34" t="s">
        <v>99</v>
      </c>
      <c s="35" t="s">
        <v>50</v>
      </c>
      <c s="6" t="s">
        <v>100</v>
      </c>
      <c s="36" t="s">
        <v>101</v>
      </c>
      <c s="37">
        <v>10.8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12.75">
      <c r="A242" t="s">
        <v>59</v>
      </c>
      <c r="E242" s="39" t="s">
        <v>60</v>
      </c>
    </row>
    <row r="243" spans="1:16" ht="12.75">
      <c r="A243" t="s">
        <v>49</v>
      </c>
      <c s="34" t="s">
        <v>311</v>
      </c>
      <c s="34" t="s">
        <v>312</v>
      </c>
      <c s="35" t="s">
        <v>50</v>
      </c>
      <c s="6" t="s">
        <v>313</v>
      </c>
      <c s="36" t="s">
        <v>97</v>
      </c>
      <c s="37">
        <v>150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12.75">
      <c r="A246" t="s">
        <v>59</v>
      </c>
      <c r="E246" s="39" t="s">
        <v>60</v>
      </c>
    </row>
    <row r="247" spans="1:16" ht="12.75">
      <c r="A247" t="s">
        <v>49</v>
      </c>
      <c s="34" t="s">
        <v>314</v>
      </c>
      <c s="34" t="s">
        <v>315</v>
      </c>
      <c s="35" t="s">
        <v>50</v>
      </c>
      <c s="6" t="s">
        <v>316</v>
      </c>
      <c s="36" t="s">
        <v>97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12.75">
      <c r="A250" t="s">
        <v>59</v>
      </c>
      <c r="E250" s="39" t="s">
        <v>60</v>
      </c>
    </row>
    <row r="251" spans="1:16" ht="25.5">
      <c r="A251" t="s">
        <v>49</v>
      </c>
      <c s="34" t="s">
        <v>304</v>
      </c>
      <c s="34" t="s">
        <v>103</v>
      </c>
      <c s="35" t="s">
        <v>50</v>
      </c>
      <c s="6" t="s">
        <v>104</v>
      </c>
      <c s="36" t="s">
        <v>97</v>
      </c>
      <c s="37">
        <v>200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56</v>
      </c>
    </row>
    <row r="253" spans="1:5" ht="12.75">
      <c r="A253" s="35" t="s">
        <v>57</v>
      </c>
      <c r="E253" s="40" t="s">
        <v>58</v>
      </c>
    </row>
    <row r="254" spans="1:5" ht="12.75">
      <c r="A254" t="s">
        <v>59</v>
      </c>
      <c r="E254" s="39" t="s">
        <v>60</v>
      </c>
    </row>
    <row r="255" spans="1:16" ht="25.5">
      <c r="A255" t="s">
        <v>49</v>
      </c>
      <c s="34" t="s">
        <v>317</v>
      </c>
      <c s="34" t="s">
        <v>106</v>
      </c>
      <c s="35" t="s">
        <v>50</v>
      </c>
      <c s="6" t="s">
        <v>107</v>
      </c>
      <c s="36" t="s">
        <v>97</v>
      </c>
      <c s="37">
        <v>200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56</v>
      </c>
    </row>
    <row r="257" spans="1:5" ht="12.75">
      <c r="A257" s="35" t="s">
        <v>57</v>
      </c>
      <c r="E257" s="40" t="s">
        <v>58</v>
      </c>
    </row>
    <row r="258" spans="1:5" ht="12.75">
      <c r="A258" t="s">
        <v>59</v>
      </c>
      <c r="E258" s="39" t="s">
        <v>60</v>
      </c>
    </row>
    <row r="259" spans="1:16" ht="12.75">
      <c r="A259" t="s">
        <v>49</v>
      </c>
      <c s="34" t="s">
        <v>318</v>
      </c>
      <c s="34" t="s">
        <v>116</v>
      </c>
      <c s="35" t="s">
        <v>50</v>
      </c>
      <c s="6" t="s">
        <v>117</v>
      </c>
      <c s="36" t="s">
        <v>101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56</v>
      </c>
    </row>
    <row r="261" spans="1:5" ht="12.75">
      <c r="A261" s="35" t="s">
        <v>57</v>
      </c>
      <c r="E261" s="40" t="s">
        <v>58</v>
      </c>
    </row>
    <row r="262" spans="1:5" ht="12.75">
      <c r="A262" t="s">
        <v>59</v>
      </c>
      <c r="E262" s="39" t="s">
        <v>60</v>
      </c>
    </row>
    <row r="263" spans="1:16" ht="12.75">
      <c r="A263" t="s">
        <v>49</v>
      </c>
      <c s="34" t="s">
        <v>319</v>
      </c>
      <c s="34" t="s">
        <v>119</v>
      </c>
      <c s="35" t="s">
        <v>50</v>
      </c>
      <c s="6" t="s">
        <v>120</v>
      </c>
      <c s="36" t="s">
        <v>101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56</v>
      </c>
    </row>
    <row r="265" spans="1:5" ht="12.75">
      <c r="A265" s="35" t="s">
        <v>57</v>
      </c>
      <c r="E265" s="40" t="s">
        <v>58</v>
      </c>
    </row>
    <row r="266" spans="1:5" ht="12.75">
      <c r="A266" t="s">
        <v>59</v>
      </c>
      <c r="E266" s="39" t="s">
        <v>60</v>
      </c>
    </row>
    <row r="267" spans="1:16" ht="12.75">
      <c r="A267" t="s">
        <v>49</v>
      </c>
      <c s="34" t="s">
        <v>320</v>
      </c>
      <c s="34" t="s">
        <v>321</v>
      </c>
      <c s="35" t="s">
        <v>50</v>
      </c>
      <c s="6" t="s">
        <v>322</v>
      </c>
      <c s="36" t="s">
        <v>101</v>
      </c>
      <c s="37">
        <v>27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56</v>
      </c>
    </row>
    <row r="269" spans="1:5" ht="12.75">
      <c r="A269" s="35" t="s">
        <v>57</v>
      </c>
      <c r="E269" s="40" t="s">
        <v>58</v>
      </c>
    </row>
    <row r="270" spans="1:5" ht="12.75">
      <c r="A270" t="s">
        <v>59</v>
      </c>
      <c r="E270" s="39" t="s">
        <v>60</v>
      </c>
    </row>
    <row r="271" spans="1:16" ht="25.5">
      <c r="A271" t="s">
        <v>49</v>
      </c>
      <c s="34" t="s">
        <v>323</v>
      </c>
      <c s="34" t="s">
        <v>148</v>
      </c>
      <c s="35" t="s">
        <v>50</v>
      </c>
      <c s="6" t="s">
        <v>149</v>
      </c>
      <c s="36" t="s">
        <v>97</v>
      </c>
      <c s="37">
        <v>135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27</v>
      </c>
    </row>
    <row r="272" spans="1:5" ht="12.75">
      <c r="A272" s="35" t="s">
        <v>55</v>
      </c>
      <c r="E272" s="39" t="s">
        <v>56</v>
      </c>
    </row>
    <row r="273" spans="1:5" ht="12.75">
      <c r="A273" s="35" t="s">
        <v>57</v>
      </c>
      <c r="E273" s="40" t="s">
        <v>58</v>
      </c>
    </row>
    <row r="274" spans="1:5" ht="12.75">
      <c r="A274" t="s">
        <v>59</v>
      </c>
      <c r="E274" s="39" t="s">
        <v>60</v>
      </c>
    </row>
    <row r="275" spans="1:16" ht="25.5">
      <c r="A275" t="s">
        <v>49</v>
      </c>
      <c s="34" t="s">
        <v>324</v>
      </c>
      <c s="34" t="s">
        <v>171</v>
      </c>
      <c s="35" t="s">
        <v>91</v>
      </c>
      <c s="6" t="s">
        <v>172</v>
      </c>
      <c s="36" t="s">
        <v>79</v>
      </c>
      <c s="37">
        <v>160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56</v>
      </c>
    </row>
    <row r="277" spans="1:5" ht="12.75">
      <c r="A277" s="35" t="s">
        <v>57</v>
      </c>
      <c r="E277" s="40" t="s">
        <v>58</v>
      </c>
    </row>
    <row r="278" spans="1:5" ht="12.75">
      <c r="A278" t="s">
        <v>59</v>
      </c>
      <c r="E278" s="39" t="s">
        <v>60</v>
      </c>
    </row>
    <row r="279" spans="1:16" ht="12.75">
      <c r="A279" t="s">
        <v>49</v>
      </c>
      <c s="34" t="s">
        <v>325</v>
      </c>
      <c s="34" t="s">
        <v>173</v>
      </c>
      <c s="35" t="s">
        <v>50</v>
      </c>
      <c s="6" t="s">
        <v>174</v>
      </c>
      <c s="36" t="s">
        <v>79</v>
      </c>
      <c s="37">
        <v>230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56</v>
      </c>
    </row>
    <row r="281" spans="1:5" ht="12.75">
      <c r="A281" s="35" t="s">
        <v>57</v>
      </c>
      <c r="E281" s="40" t="s">
        <v>58</v>
      </c>
    </row>
    <row r="282" spans="1:5" ht="12.75">
      <c r="A282" t="s">
        <v>59</v>
      </c>
      <c r="E282" s="39" t="s">
        <v>60</v>
      </c>
    </row>
    <row r="283" spans="1:16" ht="12.75">
      <c r="A283" t="s">
        <v>49</v>
      </c>
      <c s="34" t="s">
        <v>326</v>
      </c>
      <c s="34" t="s">
        <v>327</v>
      </c>
      <c s="35" t="s">
        <v>50</v>
      </c>
      <c s="6" t="s">
        <v>328</v>
      </c>
      <c s="36" t="s">
        <v>86</v>
      </c>
      <c s="37">
        <v>150.21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56</v>
      </c>
    </row>
    <row r="285" spans="1:5" ht="12.75">
      <c r="A285" s="35" t="s">
        <v>57</v>
      </c>
      <c r="E285" s="40" t="s">
        <v>58</v>
      </c>
    </row>
    <row r="286" spans="1:5" ht="12.75">
      <c r="A286" t="s">
        <v>59</v>
      </c>
      <c r="E286" s="39" t="s">
        <v>60</v>
      </c>
    </row>
    <row r="287" spans="1:16" ht="25.5">
      <c r="A287" t="s">
        <v>49</v>
      </c>
      <c s="34" t="s">
        <v>329</v>
      </c>
      <c s="34" t="s">
        <v>330</v>
      </c>
      <c s="35" t="s">
        <v>50</v>
      </c>
      <c s="6" t="s">
        <v>331</v>
      </c>
      <c s="36" t="s">
        <v>86</v>
      </c>
      <c s="37">
        <v>150.21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56</v>
      </c>
    </row>
    <row r="289" spans="1:5" ht="12.75">
      <c r="A289" s="35" t="s">
        <v>57</v>
      </c>
      <c r="E289" s="40" t="s">
        <v>58</v>
      </c>
    </row>
    <row r="290" spans="1:5" ht="12.75">
      <c r="A290" t="s">
        <v>59</v>
      </c>
      <c r="E290" s="39" t="s">
        <v>60</v>
      </c>
    </row>
    <row r="291" spans="1:16" ht="12.75">
      <c r="A291" t="s">
        <v>49</v>
      </c>
      <c s="34" t="s">
        <v>332</v>
      </c>
      <c s="34" t="s">
        <v>333</v>
      </c>
      <c s="35" t="s">
        <v>50</v>
      </c>
      <c s="6" t="s">
        <v>334</v>
      </c>
      <c s="36" t="s">
        <v>79</v>
      </c>
      <c s="37">
        <v>161.4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56</v>
      </c>
    </row>
    <row r="293" spans="1:5" ht="12.75">
      <c r="A293" s="35" t="s">
        <v>57</v>
      </c>
      <c r="E293" s="40" t="s">
        <v>58</v>
      </c>
    </row>
    <row r="294" spans="1:5" ht="12.75">
      <c r="A294" t="s">
        <v>59</v>
      </c>
      <c r="E294" s="39" t="s">
        <v>60</v>
      </c>
    </row>
    <row r="295" spans="1:16" ht="12.75">
      <c r="A295" t="s">
        <v>49</v>
      </c>
      <c s="34" t="s">
        <v>335</v>
      </c>
      <c s="34" t="s">
        <v>336</v>
      </c>
      <c s="35" t="s">
        <v>50</v>
      </c>
      <c s="6" t="s">
        <v>337</v>
      </c>
      <c s="36" t="s">
        <v>86</v>
      </c>
      <c s="37">
        <v>121.8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209</v>
      </c>
      <c>
        <f>(M295*21)/100</f>
      </c>
      <c t="s">
        <v>27</v>
      </c>
    </row>
    <row r="296" spans="1:5" ht="12.75">
      <c r="A296" s="35" t="s">
        <v>55</v>
      </c>
      <c r="E296" s="39" t="s">
        <v>338</v>
      </c>
    </row>
    <row r="297" spans="1:5" ht="12.75">
      <c r="A297" s="35" t="s">
        <v>57</v>
      </c>
      <c r="E297" s="40" t="s">
        <v>339</v>
      </c>
    </row>
    <row r="298" spans="1:5" ht="51">
      <c r="A298" t="s">
        <v>59</v>
      </c>
      <c r="E298" s="39" t="s">
        <v>340</v>
      </c>
    </row>
    <row r="299" spans="1:13" ht="12.75">
      <c r="A299" t="s">
        <v>46</v>
      </c>
      <c r="C299" s="31" t="s">
        <v>341</v>
      </c>
      <c r="E299" s="33" t="s">
        <v>342</v>
      </c>
      <c r="J299" s="32">
        <f>0</f>
      </c>
      <c s="32">
        <f>0</f>
      </c>
      <c s="32">
        <f>0+L300+L304+L308+L312+L316</f>
      </c>
      <c s="32">
        <f>0+M300+M304+M308+M312+M316</f>
      </c>
    </row>
    <row r="300" spans="1:16" ht="12.75">
      <c r="A300" t="s">
        <v>49</v>
      </c>
      <c s="34" t="s">
        <v>343</v>
      </c>
      <c s="34" t="s">
        <v>330</v>
      </c>
      <c s="35" t="s">
        <v>50</v>
      </c>
      <c s="6" t="s">
        <v>344</v>
      </c>
      <c s="36" t="s">
        <v>86</v>
      </c>
      <c s="37">
        <v>118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58</v>
      </c>
    </row>
    <row r="303" spans="1:5" ht="12.75">
      <c r="A303" t="s">
        <v>59</v>
      </c>
      <c r="E303" s="39" t="s">
        <v>60</v>
      </c>
    </row>
    <row r="304" spans="1:16" ht="12.75">
      <c r="A304" t="s">
        <v>49</v>
      </c>
      <c s="34" t="s">
        <v>345</v>
      </c>
      <c s="34" t="s">
        <v>327</v>
      </c>
      <c s="35" t="s">
        <v>50</v>
      </c>
      <c s="6" t="s">
        <v>346</v>
      </c>
      <c s="36" t="s">
        <v>86</v>
      </c>
      <c s="37">
        <v>118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56</v>
      </c>
    </row>
    <row r="306" spans="1:5" ht="12.75">
      <c r="A306" s="35" t="s">
        <v>57</v>
      </c>
      <c r="E306" s="40" t="s">
        <v>58</v>
      </c>
    </row>
    <row r="307" spans="1:5" ht="12.75">
      <c r="A307" t="s">
        <v>59</v>
      </c>
      <c r="E307" s="39" t="s">
        <v>60</v>
      </c>
    </row>
    <row r="308" spans="1:16" ht="12.75">
      <c r="A308" t="s">
        <v>49</v>
      </c>
      <c s="34" t="s">
        <v>347</v>
      </c>
      <c s="34" t="s">
        <v>333</v>
      </c>
      <c s="35" t="s">
        <v>50</v>
      </c>
      <c s="6" t="s">
        <v>348</v>
      </c>
      <c s="36" t="s">
        <v>86</v>
      </c>
      <c s="37">
        <v>8.28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56</v>
      </c>
    </row>
    <row r="310" spans="1:5" ht="12.75">
      <c r="A310" s="35" t="s">
        <v>57</v>
      </c>
      <c r="E310" s="40" t="s">
        <v>58</v>
      </c>
    </row>
    <row r="311" spans="1:5" ht="12.75">
      <c r="A311" t="s">
        <v>59</v>
      </c>
      <c r="E311" s="39" t="s">
        <v>60</v>
      </c>
    </row>
    <row r="312" spans="1:16" ht="12.75">
      <c r="A312" t="s">
        <v>49</v>
      </c>
      <c s="34" t="s">
        <v>349</v>
      </c>
      <c s="34" t="s">
        <v>350</v>
      </c>
      <c s="35" t="s">
        <v>50</v>
      </c>
      <c s="6" t="s">
        <v>351</v>
      </c>
      <c s="36" t="s">
        <v>86</v>
      </c>
      <c s="37">
        <v>118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56</v>
      </c>
    </row>
    <row r="314" spans="1:5" ht="12.75">
      <c r="A314" s="35" t="s">
        <v>57</v>
      </c>
      <c r="E314" s="40" t="s">
        <v>58</v>
      </c>
    </row>
    <row r="315" spans="1:5" ht="12.75">
      <c r="A315" t="s">
        <v>59</v>
      </c>
      <c r="E315" s="39" t="s">
        <v>60</v>
      </c>
    </row>
    <row r="316" spans="1:16" ht="25.5">
      <c r="A316" t="s">
        <v>49</v>
      </c>
      <c s="34" t="s">
        <v>352</v>
      </c>
      <c s="34" t="s">
        <v>353</v>
      </c>
      <c s="35" t="s">
        <v>50</v>
      </c>
      <c s="6" t="s">
        <v>354</v>
      </c>
      <c s="36" t="s">
        <v>86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56</v>
      </c>
    </row>
    <row r="318" spans="1:5" ht="12.75">
      <c r="A318" s="35" t="s">
        <v>57</v>
      </c>
      <c r="E318" s="40" t="s">
        <v>58</v>
      </c>
    </row>
    <row r="319" spans="1:5" ht="12.75">
      <c r="A319" t="s">
        <v>59</v>
      </c>
      <c r="E319" s="39" t="s">
        <v>60</v>
      </c>
    </row>
    <row r="320" spans="1:13" ht="12.75">
      <c r="A320" t="s">
        <v>46</v>
      </c>
      <c r="C320" s="31" t="s">
        <v>76</v>
      </c>
      <c r="E320" s="33" t="s">
        <v>355</v>
      </c>
      <c r="J320" s="32">
        <f>0</f>
      </c>
      <c s="32">
        <f>0</f>
      </c>
      <c s="32">
        <f>0+L321+L325+L329</f>
      </c>
      <c s="32">
        <f>0+M321+M325+M329</f>
      </c>
    </row>
    <row r="321" spans="1:16" ht="12.75">
      <c r="A321" t="s">
        <v>49</v>
      </c>
      <c s="34" t="s">
        <v>356</v>
      </c>
      <c s="34" t="s">
        <v>357</v>
      </c>
      <c s="35" t="s">
        <v>50</v>
      </c>
      <c s="6" t="s">
        <v>358</v>
      </c>
      <c s="36" t="s">
        <v>97</v>
      </c>
      <c s="37">
        <v>380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359</v>
      </c>
      <c s="34" t="s">
        <v>360</v>
      </c>
      <c s="35" t="s">
        <v>50</v>
      </c>
      <c s="6" t="s">
        <v>361</v>
      </c>
      <c s="36" t="s">
        <v>97</v>
      </c>
      <c s="37">
        <v>150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362</v>
      </c>
      <c s="34" t="s">
        <v>363</v>
      </c>
      <c s="35" t="s">
        <v>50</v>
      </c>
      <c s="6" t="s">
        <v>364</v>
      </c>
      <c s="36" t="s">
        <v>101</v>
      </c>
      <c s="37">
        <v>5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3" ht="12.75">
      <c r="A333" t="s">
        <v>46</v>
      </c>
      <c r="C333" s="31" t="s">
        <v>365</v>
      </c>
      <c r="E333" s="33" t="s">
        <v>366</v>
      </c>
      <c r="J333" s="32">
        <f>0</f>
      </c>
      <c s="32">
        <f>0</f>
      </c>
      <c s="32">
        <f>0+L334+L338+L342+L346+L350+L354</f>
      </c>
      <c s="32">
        <f>0+M334+M338+M342+M346+M350+M354</f>
      </c>
    </row>
    <row r="334" spans="1:16" ht="12.75">
      <c r="A334" t="s">
        <v>49</v>
      </c>
      <c s="34" t="s">
        <v>367</v>
      </c>
      <c s="34" t="s">
        <v>220</v>
      </c>
      <c s="35" t="s">
        <v>50</v>
      </c>
      <c s="6" t="s">
        <v>221</v>
      </c>
      <c s="36" t="s">
        <v>79</v>
      </c>
      <c s="37">
        <v>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368</v>
      </c>
    </row>
    <row r="337" spans="1:5" ht="12.75">
      <c r="A337" t="s">
        <v>59</v>
      </c>
      <c r="E337" s="39" t="s">
        <v>60</v>
      </c>
    </row>
    <row r="338" spans="1:16" ht="12.75">
      <c r="A338" t="s">
        <v>49</v>
      </c>
      <c s="34" t="s">
        <v>369</v>
      </c>
      <c s="34" t="s">
        <v>370</v>
      </c>
      <c s="35" t="s">
        <v>50</v>
      </c>
      <c s="6" t="s">
        <v>371</v>
      </c>
      <c s="36" t="s">
        <v>97</v>
      </c>
      <c s="37">
        <v>27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372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373</v>
      </c>
    </row>
    <row r="341" spans="1:5" ht="12.75">
      <c r="A341" t="s">
        <v>59</v>
      </c>
      <c r="E341" s="39" t="s">
        <v>374</v>
      </c>
    </row>
    <row r="342" spans="1:16" ht="12.75">
      <c r="A342" t="s">
        <v>49</v>
      </c>
      <c s="34" t="s">
        <v>375</v>
      </c>
      <c s="34" t="s">
        <v>376</v>
      </c>
      <c s="35" t="s">
        <v>50</v>
      </c>
      <c s="6" t="s">
        <v>377</v>
      </c>
      <c s="36" t="s">
        <v>79</v>
      </c>
      <c s="37">
        <v>3.888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378</v>
      </c>
    </row>
    <row r="345" spans="1:5" ht="12.75">
      <c r="A345" t="s">
        <v>59</v>
      </c>
      <c r="E345" s="39" t="s">
        <v>60</v>
      </c>
    </row>
    <row r="346" spans="1:16" ht="12.75">
      <c r="A346" t="s">
        <v>49</v>
      </c>
      <c s="34" t="s">
        <v>379</v>
      </c>
      <c s="34" t="s">
        <v>380</v>
      </c>
      <c s="35" t="s">
        <v>50</v>
      </c>
      <c s="6" t="s">
        <v>381</v>
      </c>
      <c s="36" t="s">
        <v>79</v>
      </c>
      <c s="37">
        <v>1.8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382</v>
      </c>
    </row>
    <row r="349" spans="1:5" ht="12.75">
      <c r="A349" t="s">
        <v>59</v>
      </c>
      <c r="E349" s="39" t="s">
        <v>60</v>
      </c>
    </row>
    <row r="350" spans="1:16" ht="12.75">
      <c r="A350" t="s">
        <v>49</v>
      </c>
      <c s="34" t="s">
        <v>379</v>
      </c>
      <c s="34" t="s">
        <v>383</v>
      </c>
      <c s="35" t="s">
        <v>50</v>
      </c>
      <c s="6" t="s">
        <v>384</v>
      </c>
      <c s="36" t="s">
        <v>53</v>
      </c>
      <c s="37">
        <v>0.72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56</v>
      </c>
    </row>
    <row r="352" spans="1:5" ht="12.75">
      <c r="A352" s="35" t="s">
        <v>57</v>
      </c>
      <c r="E352" s="40" t="s">
        <v>385</v>
      </c>
    </row>
    <row r="353" spans="1:5" ht="12.75">
      <c r="A353" t="s">
        <v>59</v>
      </c>
      <c r="E353" s="39" t="s">
        <v>60</v>
      </c>
    </row>
    <row r="354" spans="1:16" ht="12.75">
      <c r="A354" t="s">
        <v>49</v>
      </c>
      <c s="34" t="s">
        <v>386</v>
      </c>
      <c s="34" t="s">
        <v>387</v>
      </c>
      <c s="35" t="s">
        <v>50</v>
      </c>
      <c s="6" t="s">
        <v>388</v>
      </c>
      <c s="36" t="s">
        <v>86</v>
      </c>
      <c s="37">
        <v>120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56</v>
      </c>
    </row>
    <row r="356" spans="1:5" ht="12.75">
      <c r="A356" s="35" t="s">
        <v>57</v>
      </c>
      <c r="E356" s="40" t="s">
        <v>389</v>
      </c>
    </row>
    <row r="357" spans="1:5" ht="12.75">
      <c r="A357" t="s">
        <v>59</v>
      </c>
      <c r="E357" s="39" t="s">
        <v>60</v>
      </c>
    </row>
    <row r="358" spans="1:13" ht="12.75">
      <c r="A358" t="s">
        <v>46</v>
      </c>
      <c r="C358" s="31" t="s">
        <v>80</v>
      </c>
      <c r="E358" s="33" t="s">
        <v>390</v>
      </c>
      <c r="J358" s="32">
        <f>0</f>
      </c>
      <c s="32">
        <f>0</f>
      </c>
      <c s="32">
        <f>0+L359+L363</f>
      </c>
      <c s="32">
        <f>0+M359+M363</f>
      </c>
    </row>
    <row r="359" spans="1:16" ht="12.75">
      <c r="A359" t="s">
        <v>49</v>
      </c>
      <c s="34" t="s">
        <v>391</v>
      </c>
      <c s="34" t="s">
        <v>392</v>
      </c>
      <c s="35" t="s">
        <v>50</v>
      </c>
      <c s="6" t="s">
        <v>393</v>
      </c>
      <c s="36" t="s">
        <v>97</v>
      </c>
      <c s="37">
        <v>28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27</v>
      </c>
    </row>
    <row r="360" spans="1:5" ht="12.75">
      <c r="A360" s="35" t="s">
        <v>55</v>
      </c>
      <c r="E360" s="39" t="s">
        <v>56</v>
      </c>
    </row>
    <row r="361" spans="1:5" ht="12.75">
      <c r="A361" s="35" t="s">
        <v>57</v>
      </c>
      <c r="E361" s="40" t="s">
        <v>58</v>
      </c>
    </row>
    <row r="362" spans="1:5" ht="12.75">
      <c r="A362" t="s">
        <v>59</v>
      </c>
      <c r="E362" s="39" t="s">
        <v>60</v>
      </c>
    </row>
    <row r="363" spans="1:16" ht="12.75">
      <c r="A363" t="s">
        <v>49</v>
      </c>
      <c s="34" t="s">
        <v>394</v>
      </c>
      <c s="34" t="s">
        <v>395</v>
      </c>
      <c s="35" t="s">
        <v>50</v>
      </c>
      <c s="6" t="s">
        <v>396</v>
      </c>
      <c s="36" t="s">
        <v>97</v>
      </c>
      <c s="37">
        <v>28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27</v>
      </c>
    </row>
    <row r="364" spans="1:5" ht="12.75">
      <c r="A364" s="35" t="s">
        <v>55</v>
      </c>
      <c r="E364" s="39" t="s">
        <v>56</v>
      </c>
    </row>
    <row r="365" spans="1:5" ht="12.75">
      <c r="A365" s="35" t="s">
        <v>57</v>
      </c>
      <c r="E365" s="40" t="s">
        <v>58</v>
      </c>
    </row>
    <row r="366" spans="1:5" ht="12.75">
      <c r="A366" t="s">
        <v>59</v>
      </c>
      <c r="E366" s="39" t="s">
        <v>60</v>
      </c>
    </row>
    <row r="367" spans="1:13" ht="12.75">
      <c r="A367" t="s">
        <v>46</v>
      </c>
      <c r="C367" s="31" t="s">
        <v>83</v>
      </c>
      <c r="E367" s="33" t="s">
        <v>397</v>
      </c>
      <c r="J367" s="32">
        <f>0</f>
      </c>
      <c s="32">
        <f>0</f>
      </c>
      <c s="32">
        <f>0+L368+L372+L376+L380+L384+L388</f>
      </c>
      <c s="32">
        <f>0+M368+M372+M376+M380+M384+M388</f>
      </c>
    </row>
    <row r="368" spans="1:16" ht="12.75">
      <c r="A368" t="s">
        <v>49</v>
      </c>
      <c s="34" t="s">
        <v>398</v>
      </c>
      <c s="34" t="s">
        <v>399</v>
      </c>
      <c s="35" t="s">
        <v>50</v>
      </c>
      <c s="6" t="s">
        <v>400</v>
      </c>
      <c s="36" t="s">
        <v>97</v>
      </c>
      <c s="37">
        <v>35.3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27</v>
      </c>
    </row>
    <row r="369" spans="1:5" ht="12.75">
      <c r="A369" s="35" t="s">
        <v>55</v>
      </c>
      <c r="E369" s="39" t="s">
        <v>56</v>
      </c>
    </row>
    <row r="370" spans="1:5" ht="12.75">
      <c r="A370" s="35" t="s">
        <v>57</v>
      </c>
      <c r="E370" s="40" t="s">
        <v>58</v>
      </c>
    </row>
    <row r="371" spans="1:5" ht="12.75">
      <c r="A371" t="s">
        <v>59</v>
      </c>
      <c r="E371" s="39" t="s">
        <v>60</v>
      </c>
    </row>
    <row r="372" spans="1:16" ht="12.75">
      <c r="A372" t="s">
        <v>49</v>
      </c>
      <c s="34" t="s">
        <v>401</v>
      </c>
      <c s="34" t="s">
        <v>402</v>
      </c>
      <c s="35" t="s">
        <v>50</v>
      </c>
      <c s="6" t="s">
        <v>403</v>
      </c>
      <c s="36" t="s">
        <v>97</v>
      </c>
      <c s="37">
        <v>148.5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27</v>
      </c>
    </row>
    <row r="373" spans="1:5" ht="12.75">
      <c r="A373" s="35" t="s">
        <v>55</v>
      </c>
      <c r="E373" s="39" t="s">
        <v>56</v>
      </c>
    </row>
    <row r="374" spans="1:5" ht="12.75">
      <c r="A374" s="35" t="s">
        <v>57</v>
      </c>
      <c r="E374" s="40" t="s">
        <v>58</v>
      </c>
    </row>
    <row r="375" spans="1:5" ht="12.75">
      <c r="A375" t="s">
        <v>59</v>
      </c>
      <c r="E375" s="39" t="s">
        <v>60</v>
      </c>
    </row>
    <row r="376" spans="1:16" ht="12.75">
      <c r="A376" t="s">
        <v>49</v>
      </c>
      <c s="34" t="s">
        <v>404</v>
      </c>
      <c s="34" t="s">
        <v>405</v>
      </c>
      <c s="35" t="s">
        <v>50</v>
      </c>
      <c s="6" t="s">
        <v>406</v>
      </c>
      <c s="36" t="s">
        <v>97</v>
      </c>
      <c s="37">
        <v>12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54</v>
      </c>
      <c>
        <f>(M376*21)/100</f>
      </c>
      <c t="s">
        <v>27</v>
      </c>
    </row>
    <row r="377" spans="1:5" ht="12.75">
      <c r="A377" s="35" t="s">
        <v>55</v>
      </c>
      <c r="E377" s="39" t="s">
        <v>56</v>
      </c>
    </row>
    <row r="378" spans="1:5" ht="12.75">
      <c r="A378" s="35" t="s">
        <v>57</v>
      </c>
      <c r="E378" s="40" t="s">
        <v>58</v>
      </c>
    </row>
    <row r="379" spans="1:5" ht="12.75">
      <c r="A379" t="s">
        <v>59</v>
      </c>
      <c r="E379" s="39" t="s">
        <v>60</v>
      </c>
    </row>
    <row r="380" spans="1:16" ht="12.75">
      <c r="A380" t="s">
        <v>49</v>
      </c>
      <c s="34" t="s">
        <v>407</v>
      </c>
      <c s="34" t="s">
        <v>408</v>
      </c>
      <c s="35" t="s">
        <v>50</v>
      </c>
      <c s="6" t="s">
        <v>409</v>
      </c>
      <c s="36" t="s">
        <v>97</v>
      </c>
      <c s="37">
        <v>4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54</v>
      </c>
      <c>
        <f>(M380*21)/100</f>
      </c>
      <c t="s">
        <v>27</v>
      </c>
    </row>
    <row r="381" spans="1:5" ht="12.75">
      <c r="A381" s="35" t="s">
        <v>55</v>
      </c>
      <c r="E381" s="39" t="s">
        <v>56</v>
      </c>
    </row>
    <row r="382" spans="1:5" ht="12.75">
      <c r="A382" s="35" t="s">
        <v>57</v>
      </c>
      <c r="E382" s="40" t="s">
        <v>58</v>
      </c>
    </row>
    <row r="383" spans="1:5" ht="12.75">
      <c r="A383" t="s">
        <v>59</v>
      </c>
      <c r="E383" s="39" t="s">
        <v>60</v>
      </c>
    </row>
    <row r="384" spans="1:16" ht="25.5">
      <c r="A384" t="s">
        <v>49</v>
      </c>
      <c s="34" t="s">
        <v>410</v>
      </c>
      <c s="34" t="s">
        <v>411</v>
      </c>
      <c s="35" t="s">
        <v>50</v>
      </c>
      <c s="6" t="s">
        <v>412</v>
      </c>
      <c s="36" t="s">
        <v>204</v>
      </c>
      <c s="37">
        <v>240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54</v>
      </c>
      <c>
        <f>(M384*21)/100</f>
      </c>
      <c t="s">
        <v>27</v>
      </c>
    </row>
    <row r="385" spans="1:5" ht="12.75">
      <c r="A385" s="35" t="s">
        <v>55</v>
      </c>
      <c r="E385" s="39" t="s">
        <v>56</v>
      </c>
    </row>
    <row r="386" spans="1:5" ht="12.75">
      <c r="A386" s="35" t="s">
        <v>57</v>
      </c>
      <c r="E386" s="40" t="s">
        <v>58</v>
      </c>
    </row>
    <row r="387" spans="1:5" ht="12.75">
      <c r="A387" t="s">
        <v>59</v>
      </c>
      <c r="E387" s="39" t="s">
        <v>60</v>
      </c>
    </row>
    <row r="388" spans="1:16" ht="12.75">
      <c r="A388" t="s">
        <v>49</v>
      </c>
      <c s="34" t="s">
        <v>413</v>
      </c>
      <c s="34" t="s">
        <v>414</v>
      </c>
      <c s="35" t="s">
        <v>50</v>
      </c>
      <c s="6" t="s">
        <v>415</v>
      </c>
      <c s="36" t="s">
        <v>79</v>
      </c>
      <c s="37">
        <v>15.5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27</v>
      </c>
    </row>
    <row r="389" spans="1:5" ht="12.75">
      <c r="A389" s="35" t="s">
        <v>55</v>
      </c>
      <c r="E389" s="39" t="s">
        <v>56</v>
      </c>
    </row>
    <row r="390" spans="1:5" ht="12.75">
      <c r="A390" s="35" t="s">
        <v>57</v>
      </c>
      <c r="E390" s="40" t="s">
        <v>58</v>
      </c>
    </row>
    <row r="391" spans="1:5" ht="12.75">
      <c r="A391" t="s">
        <v>59</v>
      </c>
      <c r="E391" s="39" t="s">
        <v>60</v>
      </c>
    </row>
    <row r="392" spans="1:13" ht="12.75">
      <c r="A392" t="s">
        <v>46</v>
      </c>
      <c r="C392" s="31" t="s">
        <v>416</v>
      </c>
      <c r="E392" s="33" t="s">
        <v>417</v>
      </c>
      <c r="J392" s="32">
        <f>0</f>
      </c>
      <c s="32">
        <f>0</f>
      </c>
      <c s="32">
        <f>0+L393+L397+L401+L405+L409+L413+L417+L421+L425+L429+L433</f>
      </c>
      <c s="32">
        <f>0+M393+M397+M401+M405+M409+M413+M417+M421+M425+M429+M433</f>
      </c>
    </row>
    <row r="393" spans="1:16" ht="12.75">
      <c r="A393" t="s">
        <v>49</v>
      </c>
      <c s="34" t="s">
        <v>418</v>
      </c>
      <c s="34" t="s">
        <v>399</v>
      </c>
      <c s="35" t="s">
        <v>50</v>
      </c>
      <c s="6" t="s">
        <v>400</v>
      </c>
      <c s="36" t="s">
        <v>97</v>
      </c>
      <c s="37">
        <v>58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27</v>
      </c>
    </row>
    <row r="394" spans="1:5" ht="12.75">
      <c r="A394" s="35" t="s">
        <v>55</v>
      </c>
      <c r="E394" s="39" t="s">
        <v>56</v>
      </c>
    </row>
    <row r="395" spans="1:5" ht="12.75">
      <c r="A395" s="35" t="s">
        <v>57</v>
      </c>
      <c r="E395" s="40" t="s">
        <v>58</v>
      </c>
    </row>
    <row r="396" spans="1:5" ht="12.75">
      <c r="A396" t="s">
        <v>59</v>
      </c>
      <c r="E396" s="39" t="s">
        <v>60</v>
      </c>
    </row>
    <row r="397" spans="1:16" ht="12.75">
      <c r="A397" t="s">
        <v>49</v>
      </c>
      <c s="34" t="s">
        <v>419</v>
      </c>
      <c s="34" t="s">
        <v>420</v>
      </c>
      <c s="35" t="s">
        <v>50</v>
      </c>
      <c s="6" t="s">
        <v>421</v>
      </c>
      <c s="36" t="s">
        <v>97</v>
      </c>
      <c s="37">
        <v>60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27</v>
      </c>
    </row>
    <row r="398" spans="1:5" ht="12.75">
      <c r="A398" s="35" t="s">
        <v>55</v>
      </c>
      <c r="E398" s="39" t="s">
        <v>56</v>
      </c>
    </row>
    <row r="399" spans="1:5" ht="12.75">
      <c r="A399" s="35" t="s">
        <v>57</v>
      </c>
      <c r="E399" s="40" t="s">
        <v>58</v>
      </c>
    </row>
    <row r="400" spans="1:5" ht="12.75">
      <c r="A400" t="s">
        <v>59</v>
      </c>
      <c r="E400" s="39" t="s">
        <v>60</v>
      </c>
    </row>
    <row r="401" spans="1:16" ht="12.75">
      <c r="A401" t="s">
        <v>49</v>
      </c>
      <c s="34" t="s">
        <v>422</v>
      </c>
      <c s="34" t="s">
        <v>423</v>
      </c>
      <c s="35" t="s">
        <v>50</v>
      </c>
      <c s="6" t="s">
        <v>424</v>
      </c>
      <c s="36" t="s">
        <v>97</v>
      </c>
      <c s="37">
        <v>60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27</v>
      </c>
    </row>
    <row r="402" spans="1:5" ht="12.75">
      <c r="A402" s="35" t="s">
        <v>55</v>
      </c>
      <c r="E402" s="39" t="s">
        <v>56</v>
      </c>
    </row>
    <row r="403" spans="1:5" ht="12.75">
      <c r="A403" s="35" t="s">
        <v>57</v>
      </c>
      <c r="E403" s="40" t="s">
        <v>58</v>
      </c>
    </row>
    <row r="404" spans="1:5" ht="12.75">
      <c r="A404" t="s">
        <v>59</v>
      </c>
      <c r="E404" s="39" t="s">
        <v>60</v>
      </c>
    </row>
    <row r="405" spans="1:16" ht="25.5">
      <c r="A405" t="s">
        <v>49</v>
      </c>
      <c s="34" t="s">
        <v>425</v>
      </c>
      <c s="34" t="s">
        <v>426</v>
      </c>
      <c s="35" t="s">
        <v>50</v>
      </c>
      <c s="6" t="s">
        <v>427</v>
      </c>
      <c s="36" t="s">
        <v>97</v>
      </c>
      <c s="37">
        <v>5.6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27</v>
      </c>
    </row>
    <row r="406" spans="1:5" ht="12.75">
      <c r="A406" s="35" t="s">
        <v>55</v>
      </c>
      <c r="E406" s="39" t="s">
        <v>56</v>
      </c>
    </row>
    <row r="407" spans="1:5" ht="12.75">
      <c r="A407" s="35" t="s">
        <v>57</v>
      </c>
      <c r="E407" s="40" t="s">
        <v>58</v>
      </c>
    </row>
    <row r="408" spans="1:5" ht="12.75">
      <c r="A408" t="s">
        <v>59</v>
      </c>
      <c r="E408" s="39" t="s">
        <v>60</v>
      </c>
    </row>
    <row r="409" spans="1:16" ht="12.75">
      <c r="A409" t="s">
        <v>49</v>
      </c>
      <c s="34" t="s">
        <v>428</v>
      </c>
      <c s="34" t="s">
        <v>429</v>
      </c>
      <c s="35" t="s">
        <v>50</v>
      </c>
      <c s="6" t="s">
        <v>430</v>
      </c>
      <c s="36" t="s">
        <v>86</v>
      </c>
      <c s="37">
        <v>24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209</v>
      </c>
      <c>
        <f>(M409*21)/100</f>
      </c>
      <c t="s">
        <v>27</v>
      </c>
    </row>
    <row r="410" spans="1:5" ht="25.5">
      <c r="A410" s="35" t="s">
        <v>55</v>
      </c>
      <c r="E410" s="39" t="s">
        <v>431</v>
      </c>
    </row>
    <row r="411" spans="1:5" ht="12.75">
      <c r="A411" s="35" t="s">
        <v>57</v>
      </c>
      <c r="E411" s="40" t="s">
        <v>432</v>
      </c>
    </row>
    <row r="412" spans="1:5" ht="51">
      <c r="A412" t="s">
        <v>59</v>
      </c>
      <c r="E412" s="39" t="s">
        <v>340</v>
      </c>
    </row>
    <row r="413" spans="1:16" ht="12.75">
      <c r="A413" t="s">
        <v>49</v>
      </c>
      <c s="34" t="s">
        <v>433</v>
      </c>
      <c s="34" t="s">
        <v>429</v>
      </c>
      <c s="35" t="s">
        <v>27</v>
      </c>
      <c s="6" t="s">
        <v>434</v>
      </c>
      <c s="36" t="s">
        <v>86</v>
      </c>
      <c s="37">
        <v>1.92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209</v>
      </c>
      <c>
        <f>(M413*21)/100</f>
      </c>
      <c t="s">
        <v>27</v>
      </c>
    </row>
    <row r="414" spans="1:5" ht="25.5">
      <c r="A414" s="35" t="s">
        <v>55</v>
      </c>
      <c r="E414" s="39" t="s">
        <v>435</v>
      </c>
    </row>
    <row r="415" spans="1:5" ht="12.75">
      <c r="A415" s="35" t="s">
        <v>57</v>
      </c>
      <c r="E415" s="40" t="s">
        <v>436</v>
      </c>
    </row>
    <row r="416" spans="1:5" ht="51">
      <c r="A416" t="s">
        <v>59</v>
      </c>
      <c r="E416" s="39" t="s">
        <v>340</v>
      </c>
    </row>
    <row r="417" spans="1:16" ht="12.75">
      <c r="A417" t="s">
        <v>49</v>
      </c>
      <c s="34" t="s">
        <v>437</v>
      </c>
      <c s="34" t="s">
        <v>438</v>
      </c>
      <c s="35" t="s">
        <v>50</v>
      </c>
      <c s="6" t="s">
        <v>439</v>
      </c>
      <c s="36" t="s">
        <v>97</v>
      </c>
      <c s="37">
        <v>75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27</v>
      </c>
    </row>
    <row r="418" spans="1:5" ht="12.75">
      <c r="A418" s="35" t="s">
        <v>55</v>
      </c>
      <c r="E418" s="39" t="s">
        <v>56</v>
      </c>
    </row>
    <row r="419" spans="1:5" ht="12.75">
      <c r="A419" s="35" t="s">
        <v>57</v>
      </c>
      <c r="E419" s="40" t="s">
        <v>58</v>
      </c>
    </row>
    <row r="420" spans="1:5" ht="12.75">
      <c r="A420" t="s">
        <v>59</v>
      </c>
      <c r="E420" s="39" t="s">
        <v>60</v>
      </c>
    </row>
    <row r="421" spans="1:16" ht="25.5">
      <c r="A421" t="s">
        <v>49</v>
      </c>
      <c s="34" t="s">
        <v>440</v>
      </c>
      <c s="34" t="s">
        <v>441</v>
      </c>
      <c s="35" t="s">
        <v>50</v>
      </c>
      <c s="6" t="s">
        <v>442</v>
      </c>
      <c s="36" t="s">
        <v>153</v>
      </c>
      <c s="37">
        <v>675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27</v>
      </c>
    </row>
    <row r="422" spans="1:5" ht="12.75">
      <c r="A422" s="35" t="s">
        <v>55</v>
      </c>
      <c r="E422" s="39" t="s">
        <v>56</v>
      </c>
    </row>
    <row r="423" spans="1:5" ht="12.75">
      <c r="A423" s="35" t="s">
        <v>57</v>
      </c>
      <c r="E423" s="40" t="s">
        <v>58</v>
      </c>
    </row>
    <row r="424" spans="1:5" ht="12.75">
      <c r="A424" t="s">
        <v>59</v>
      </c>
      <c r="E424" s="39" t="s">
        <v>60</v>
      </c>
    </row>
    <row r="425" spans="1:16" ht="12.75">
      <c r="A425" t="s">
        <v>49</v>
      </c>
      <c s="34" t="s">
        <v>443</v>
      </c>
      <c s="34" t="s">
        <v>444</v>
      </c>
      <c s="35" t="s">
        <v>50</v>
      </c>
      <c s="6" t="s">
        <v>445</v>
      </c>
      <c s="36" t="s">
        <v>101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27</v>
      </c>
    </row>
    <row r="426" spans="1:5" ht="12.75">
      <c r="A426" s="35" t="s">
        <v>55</v>
      </c>
      <c r="E426" s="39" t="s">
        <v>56</v>
      </c>
    </row>
    <row r="427" spans="1:5" ht="12.75">
      <c r="A427" s="35" t="s">
        <v>57</v>
      </c>
      <c r="E427" s="40" t="s">
        <v>58</v>
      </c>
    </row>
    <row r="428" spans="1:5" ht="12.75">
      <c r="A428" t="s">
        <v>59</v>
      </c>
      <c r="E428" s="39" t="s">
        <v>60</v>
      </c>
    </row>
    <row r="429" spans="1:16" ht="25.5">
      <c r="A429" t="s">
        <v>49</v>
      </c>
      <c s="34" t="s">
        <v>446</v>
      </c>
      <c s="34" t="s">
        <v>447</v>
      </c>
      <c s="35" t="s">
        <v>50</v>
      </c>
      <c s="6" t="s">
        <v>448</v>
      </c>
      <c s="36" t="s">
        <v>101</v>
      </c>
      <c s="37">
        <v>35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27</v>
      </c>
    </row>
    <row r="430" spans="1:5" ht="12.75">
      <c r="A430" s="35" t="s">
        <v>55</v>
      </c>
      <c r="E430" s="39" t="s">
        <v>56</v>
      </c>
    </row>
    <row r="431" spans="1:5" ht="12.75">
      <c r="A431" s="35" t="s">
        <v>57</v>
      </c>
      <c r="E431" s="40" t="s">
        <v>294</v>
      </c>
    </row>
    <row r="432" spans="1:5" ht="12.75">
      <c r="A432" t="s">
        <v>59</v>
      </c>
      <c r="E432" s="39" t="s">
        <v>60</v>
      </c>
    </row>
    <row r="433" spans="1:16" ht="25.5">
      <c r="A433" t="s">
        <v>49</v>
      </c>
      <c s="34" t="s">
        <v>449</v>
      </c>
      <c s="34" t="s">
        <v>450</v>
      </c>
      <c s="35" t="s">
        <v>50</v>
      </c>
      <c s="6" t="s">
        <v>451</v>
      </c>
      <c s="36" t="s">
        <v>101</v>
      </c>
      <c s="37">
        <v>35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27</v>
      </c>
    </row>
    <row r="434" spans="1:5" ht="12.75">
      <c r="A434" s="35" t="s">
        <v>55</v>
      </c>
      <c r="E434" s="39" t="s">
        <v>56</v>
      </c>
    </row>
    <row r="435" spans="1:5" ht="12.75">
      <c r="A435" s="35" t="s">
        <v>57</v>
      </c>
      <c r="E435" s="40" t="s">
        <v>452</v>
      </c>
    </row>
    <row r="436" spans="1:5" ht="12.75">
      <c r="A436" t="s">
        <v>59</v>
      </c>
      <c r="E43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453</v>
      </c>
      <c r="E4" s="26" t="s">
        <v>454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COUNTIFS(L8:L167,"=0",A8:A167,"P")+COUNTIFS(L8:L167,"",A8:A167,"P")+SUM(Q8:Q167)</f>
      </c>
    </row>
    <row r="8" spans="1:13" ht="12.75">
      <c r="A8" t="s">
        <v>44</v>
      </c>
      <c r="C8" s="28" t="s">
        <v>457</v>
      </c>
      <c r="E8" s="30" t="s">
        <v>456</v>
      </c>
      <c r="J8" s="29">
        <f>0+J9+J14+J75+J108+J149+J154</f>
      </c>
      <c s="29">
        <f>0+K9+K14+K75+K108+K149+K154</f>
      </c>
      <c s="29">
        <f>0+L9+L14+L75+L108+L149+L154</f>
      </c>
      <c s="29">
        <f>0+M9+M14+M75+M108+M149+M154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191</v>
      </c>
      <c s="35" t="s">
        <v>50</v>
      </c>
      <c s="6" t="s">
        <v>192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12.75">
      <c r="A15" t="s">
        <v>49</v>
      </c>
      <c s="34" t="s">
        <v>27</v>
      </c>
      <c s="34" t="s">
        <v>215</v>
      </c>
      <c s="35" t="s">
        <v>50</v>
      </c>
      <c s="6" t="s">
        <v>216</v>
      </c>
      <c s="36" t="s">
        <v>86</v>
      </c>
      <c s="37">
        <v>26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65</v>
      </c>
      <c s="34" t="s">
        <v>245</v>
      </c>
      <c s="35" t="s">
        <v>50</v>
      </c>
      <c s="6" t="s">
        <v>246</v>
      </c>
      <c s="36" t="s">
        <v>79</v>
      </c>
      <c s="37">
        <v>4.9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58</v>
      </c>
    </row>
    <row r="22" spans="1:5" ht="12.75">
      <c r="A22" t="s">
        <v>59</v>
      </c>
      <c r="E22" s="39" t="s">
        <v>60</v>
      </c>
    </row>
    <row r="23" spans="1:16" ht="25.5">
      <c r="A23" t="s">
        <v>49</v>
      </c>
      <c s="34" t="s">
        <v>68</v>
      </c>
      <c s="34" t="s">
        <v>248</v>
      </c>
      <c s="35" t="s">
        <v>50</v>
      </c>
      <c s="6" t="s">
        <v>249</v>
      </c>
      <c s="36" t="s">
        <v>153</v>
      </c>
      <c s="37">
        <v>406.25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458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71</v>
      </c>
      <c s="34" t="s">
        <v>251</v>
      </c>
      <c s="35" t="s">
        <v>50</v>
      </c>
      <c s="6" t="s">
        <v>252</v>
      </c>
      <c s="36" t="s">
        <v>79</v>
      </c>
      <c s="37">
        <v>8.54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</v>
      </c>
    </row>
    <row r="30" spans="1:5" ht="12.75">
      <c r="A30" t="s">
        <v>59</v>
      </c>
      <c r="E30" s="39" t="s">
        <v>60</v>
      </c>
    </row>
    <row r="31" spans="1:16" ht="25.5">
      <c r="A31" t="s">
        <v>49</v>
      </c>
      <c s="34" t="s">
        <v>76</v>
      </c>
      <c s="34" t="s">
        <v>254</v>
      </c>
      <c s="35" t="s">
        <v>50</v>
      </c>
      <c s="6" t="s">
        <v>255</v>
      </c>
      <c s="36" t="s">
        <v>153</v>
      </c>
      <c s="37">
        <v>245.375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459</v>
      </c>
    </row>
    <row r="34" spans="1:5" ht="12.75">
      <c r="A34" t="s">
        <v>59</v>
      </c>
      <c r="E34" s="39" t="s">
        <v>60</v>
      </c>
    </row>
    <row r="35" spans="1:16" ht="25.5">
      <c r="A35" t="s">
        <v>49</v>
      </c>
      <c s="34" t="s">
        <v>80</v>
      </c>
      <c s="34" t="s">
        <v>224</v>
      </c>
      <c s="35" t="s">
        <v>50</v>
      </c>
      <c s="6" t="s">
        <v>225</v>
      </c>
      <c s="36" t="s">
        <v>79</v>
      </c>
      <c s="37">
        <v>18.3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60</v>
      </c>
    </row>
    <row r="39" spans="1:16" ht="25.5">
      <c r="A39" t="s">
        <v>49</v>
      </c>
      <c s="34" t="s">
        <v>83</v>
      </c>
      <c s="34" t="s">
        <v>226</v>
      </c>
      <c s="35" t="s">
        <v>50</v>
      </c>
      <c s="6" t="s">
        <v>227</v>
      </c>
      <c s="36" t="s">
        <v>153</v>
      </c>
      <c s="37">
        <v>1218.75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460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88</v>
      </c>
      <c s="34" t="s">
        <v>461</v>
      </c>
      <c s="35" t="s">
        <v>50</v>
      </c>
      <c s="6" t="s">
        <v>462</v>
      </c>
      <c s="36" t="s">
        <v>79</v>
      </c>
      <c s="37">
        <v>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463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91</v>
      </c>
      <c s="34" t="s">
        <v>464</v>
      </c>
      <c s="35" t="s">
        <v>91</v>
      </c>
      <c s="6" t="s">
        <v>82</v>
      </c>
      <c s="36" t="s">
        <v>79</v>
      </c>
      <c s="37">
        <v>110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465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94</v>
      </c>
      <c s="34" t="s">
        <v>77</v>
      </c>
      <c s="35" t="s">
        <v>50</v>
      </c>
      <c s="6" t="s">
        <v>78</v>
      </c>
      <c s="36" t="s">
        <v>79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58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98</v>
      </c>
      <c s="34" t="s">
        <v>466</v>
      </c>
      <c s="35" t="s">
        <v>50</v>
      </c>
      <c s="6" t="s">
        <v>467</v>
      </c>
      <c s="36" t="s">
        <v>79</v>
      </c>
      <c s="37">
        <v>3.168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58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102</v>
      </c>
      <c s="34" t="s">
        <v>464</v>
      </c>
      <c s="35" t="s">
        <v>94</v>
      </c>
      <c s="6" t="s">
        <v>82</v>
      </c>
      <c s="36" t="s">
        <v>79</v>
      </c>
      <c s="37">
        <v>8.775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468</v>
      </c>
    </row>
    <row r="62" spans="1:5" ht="12.75">
      <c r="A62" t="s">
        <v>59</v>
      </c>
      <c r="E62" s="39" t="s">
        <v>60</v>
      </c>
    </row>
    <row r="63" spans="1:16" ht="25.5">
      <c r="A63" t="s">
        <v>49</v>
      </c>
      <c s="34" t="s">
        <v>105</v>
      </c>
      <c s="34" t="s">
        <v>466</v>
      </c>
      <c s="35" t="s">
        <v>91</v>
      </c>
      <c s="6" t="s">
        <v>469</v>
      </c>
      <c s="36" t="s">
        <v>79</v>
      </c>
      <c s="37">
        <v>7.2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470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108</v>
      </c>
      <c s="34" t="s">
        <v>464</v>
      </c>
      <c s="35" t="s">
        <v>50</v>
      </c>
      <c s="6" t="s">
        <v>82</v>
      </c>
      <c s="36" t="s">
        <v>79</v>
      </c>
      <c s="37">
        <v>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296</v>
      </c>
    </row>
    <row r="70" spans="1:5" ht="12.75">
      <c r="A70" t="s">
        <v>59</v>
      </c>
      <c r="E70" s="39" t="s">
        <v>60</v>
      </c>
    </row>
    <row r="71" spans="1:16" ht="25.5">
      <c r="A71" t="s">
        <v>49</v>
      </c>
      <c s="34" t="s">
        <v>180</v>
      </c>
      <c s="34" t="s">
        <v>169</v>
      </c>
      <c s="35" t="s">
        <v>50</v>
      </c>
      <c s="6" t="s">
        <v>471</v>
      </c>
      <c s="36" t="s">
        <v>79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58</v>
      </c>
    </row>
    <row r="74" spans="1:5" ht="12.75">
      <c r="A74" t="s">
        <v>59</v>
      </c>
      <c r="E74" s="39" t="s">
        <v>60</v>
      </c>
    </row>
    <row r="75" spans="1:13" ht="12.75">
      <c r="A75" t="s">
        <v>46</v>
      </c>
      <c r="C75" s="31" t="s">
        <v>27</v>
      </c>
      <c r="E75" s="33" t="s">
        <v>472</v>
      </c>
      <c r="J75" s="32">
        <f>0</f>
      </c>
      <c s="32">
        <f>0</f>
      </c>
      <c s="32">
        <f>0+L76+L80+L84+L88+L92+L96+L100+L104</f>
      </c>
      <c s="32">
        <f>0+M76+M80+M84+M88+M92+M96+M100+M104</f>
      </c>
    </row>
    <row r="76" spans="1:16" ht="12.75">
      <c r="A76" t="s">
        <v>49</v>
      </c>
      <c s="34" t="s">
        <v>111</v>
      </c>
      <c s="34" t="s">
        <v>473</v>
      </c>
      <c s="35" t="s">
        <v>50</v>
      </c>
      <c s="6" t="s">
        <v>474</v>
      </c>
      <c s="36" t="s">
        <v>79</v>
      </c>
      <c s="37">
        <v>1.8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58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115</v>
      </c>
      <c s="34" t="s">
        <v>475</v>
      </c>
      <c s="35" t="s">
        <v>50</v>
      </c>
      <c s="6" t="s">
        <v>476</v>
      </c>
      <c s="36" t="s">
        <v>86</v>
      </c>
      <c s="37">
        <v>6.28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58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118</v>
      </c>
      <c s="34" t="s">
        <v>477</v>
      </c>
      <c s="35" t="s">
        <v>50</v>
      </c>
      <c s="6" t="s">
        <v>478</v>
      </c>
      <c s="36" t="s">
        <v>97</v>
      </c>
      <c s="37">
        <v>20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58</v>
      </c>
    </row>
    <row r="87" spans="1:5" ht="12.75">
      <c r="A87" t="s">
        <v>59</v>
      </c>
      <c r="E87" s="39" t="s">
        <v>60</v>
      </c>
    </row>
    <row r="88" spans="1:16" ht="25.5">
      <c r="A88" t="s">
        <v>49</v>
      </c>
      <c s="34" t="s">
        <v>121</v>
      </c>
      <c s="34" t="s">
        <v>479</v>
      </c>
      <c s="35" t="s">
        <v>50</v>
      </c>
      <c s="6" t="s">
        <v>480</v>
      </c>
      <c s="36" t="s">
        <v>79</v>
      </c>
      <c s="37">
        <v>0.245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58</v>
      </c>
    </row>
    <row r="91" spans="1:5" ht="12.75">
      <c r="A91" t="s">
        <v>59</v>
      </c>
      <c r="E91" s="39" t="s">
        <v>60</v>
      </c>
    </row>
    <row r="92" spans="1:16" ht="25.5">
      <c r="A92" t="s">
        <v>49</v>
      </c>
      <c s="34" t="s">
        <v>125</v>
      </c>
      <c s="34" t="s">
        <v>479</v>
      </c>
      <c s="35" t="s">
        <v>91</v>
      </c>
      <c s="6" t="s">
        <v>481</v>
      </c>
      <c s="36" t="s">
        <v>79</v>
      </c>
      <c s="37">
        <v>2.462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58</v>
      </c>
    </row>
    <row r="95" spans="1:5" ht="12.75">
      <c r="A95" t="s">
        <v>59</v>
      </c>
      <c r="E95" s="39" t="s">
        <v>60</v>
      </c>
    </row>
    <row r="96" spans="1:16" ht="25.5">
      <c r="A96" t="s">
        <v>49</v>
      </c>
      <c s="34" t="s">
        <v>128</v>
      </c>
      <c s="34" t="s">
        <v>479</v>
      </c>
      <c s="35" t="s">
        <v>94</v>
      </c>
      <c s="6" t="s">
        <v>482</v>
      </c>
      <c s="36" t="s">
        <v>79</v>
      </c>
      <c s="37">
        <v>0.324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58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131</v>
      </c>
      <c s="34" t="s">
        <v>483</v>
      </c>
      <c s="35" t="s">
        <v>50</v>
      </c>
      <c s="6" t="s">
        <v>484</v>
      </c>
      <c s="36" t="s">
        <v>79</v>
      </c>
      <c s="37">
        <v>1.828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58</v>
      </c>
    </row>
    <row r="103" spans="1:5" ht="12.75">
      <c r="A103" t="s">
        <v>59</v>
      </c>
      <c r="E103" s="39" t="s">
        <v>60</v>
      </c>
    </row>
    <row r="104" spans="1:16" ht="12.75">
      <c r="A104" t="s">
        <v>49</v>
      </c>
      <c s="34" t="s">
        <v>236</v>
      </c>
      <c s="34" t="s">
        <v>479</v>
      </c>
      <c s="35" t="s">
        <v>98</v>
      </c>
      <c s="6" t="s">
        <v>485</v>
      </c>
      <c s="36" t="s">
        <v>79</v>
      </c>
      <c s="37">
        <v>0.36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12.75">
      <c r="A106" s="35" t="s">
        <v>57</v>
      </c>
      <c r="E106" s="40" t="s">
        <v>58</v>
      </c>
    </row>
    <row r="107" spans="1:5" ht="12.75">
      <c r="A107" t="s">
        <v>59</v>
      </c>
      <c r="E107" s="39" t="s">
        <v>60</v>
      </c>
    </row>
    <row r="108" spans="1:13" ht="12.75">
      <c r="A108" t="s">
        <v>46</v>
      </c>
      <c r="C108" s="31" t="s">
        <v>68</v>
      </c>
      <c r="E108" s="33" t="s">
        <v>87</v>
      </c>
      <c r="J108" s="32">
        <f>0</f>
      </c>
      <c s="32">
        <f>0</f>
      </c>
      <c s="32">
        <f>0+L109+L113+L117+L121+L125+L129+L133+L137+L141+L145</f>
      </c>
      <c s="32">
        <f>0+M109+M113+M117+M121+M125+M129+M133+M137+M141+M145</f>
      </c>
    </row>
    <row r="109" spans="1:16" ht="12.75">
      <c r="A109" t="s">
        <v>49</v>
      </c>
      <c s="34" t="s">
        <v>134</v>
      </c>
      <c s="34" t="s">
        <v>327</v>
      </c>
      <c s="35" t="s">
        <v>50</v>
      </c>
      <c s="6" t="s">
        <v>346</v>
      </c>
      <c s="36" t="s">
        <v>86</v>
      </c>
      <c s="37">
        <v>74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259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137</v>
      </c>
      <c s="34" t="s">
        <v>486</v>
      </c>
      <c s="35" t="s">
        <v>50</v>
      </c>
      <c s="6" t="s">
        <v>487</v>
      </c>
      <c s="36" t="s">
        <v>86</v>
      </c>
      <c s="37">
        <v>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259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140</v>
      </c>
      <c s="34" t="s">
        <v>488</v>
      </c>
      <c s="35" t="s">
        <v>50</v>
      </c>
      <c s="6" t="s">
        <v>489</v>
      </c>
      <c s="36" t="s">
        <v>86</v>
      </c>
      <c s="37">
        <v>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12.75">
      <c r="A119" s="35" t="s">
        <v>57</v>
      </c>
      <c r="E119" s="40" t="s">
        <v>259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144</v>
      </c>
      <c s="34" t="s">
        <v>490</v>
      </c>
      <c s="35" t="s">
        <v>50</v>
      </c>
      <c s="6" t="s">
        <v>491</v>
      </c>
      <c s="36" t="s">
        <v>86</v>
      </c>
      <c s="37">
        <v>74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259</v>
      </c>
    </row>
    <row r="124" spans="1:5" ht="12.75">
      <c r="A124" t="s">
        <v>59</v>
      </c>
      <c r="E124" s="39" t="s">
        <v>60</v>
      </c>
    </row>
    <row r="125" spans="1:16" ht="12.75">
      <c r="A125" t="s">
        <v>49</v>
      </c>
      <c s="34" t="s">
        <v>147</v>
      </c>
      <c s="34" t="s">
        <v>492</v>
      </c>
      <c s="35" t="s">
        <v>50</v>
      </c>
      <c s="6" t="s">
        <v>493</v>
      </c>
      <c s="36" t="s">
        <v>86</v>
      </c>
      <c s="37">
        <v>74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12.75">
      <c r="A127" s="35" t="s">
        <v>57</v>
      </c>
      <c r="E127" s="40" t="s">
        <v>259</v>
      </c>
    </row>
    <row r="128" spans="1:5" ht="12.75">
      <c r="A128" t="s">
        <v>59</v>
      </c>
      <c r="E128" s="39" t="s">
        <v>60</v>
      </c>
    </row>
    <row r="129" spans="1:16" ht="12.75">
      <c r="A129" t="s">
        <v>49</v>
      </c>
      <c s="34" t="s">
        <v>150</v>
      </c>
      <c s="34" t="s">
        <v>494</v>
      </c>
      <c s="35" t="s">
        <v>50</v>
      </c>
      <c s="6" t="s">
        <v>495</v>
      </c>
      <c s="36" t="s">
        <v>86</v>
      </c>
      <c s="37">
        <v>74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259</v>
      </c>
    </row>
    <row r="132" spans="1:5" ht="12.75">
      <c r="A132" t="s">
        <v>59</v>
      </c>
      <c r="E132" s="39" t="s">
        <v>60</v>
      </c>
    </row>
    <row r="133" spans="1:16" ht="12.75">
      <c r="A133" t="s">
        <v>49</v>
      </c>
      <c s="34" t="s">
        <v>154</v>
      </c>
      <c s="34" t="s">
        <v>496</v>
      </c>
      <c s="35" t="s">
        <v>50</v>
      </c>
      <c s="6" t="s">
        <v>497</v>
      </c>
      <c s="36" t="s">
        <v>79</v>
      </c>
      <c s="37">
        <v>1.8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498</v>
      </c>
    </row>
    <row r="136" spans="1:5" ht="12.75">
      <c r="A136" t="s">
        <v>59</v>
      </c>
      <c r="E136" s="39" t="s">
        <v>60</v>
      </c>
    </row>
    <row r="137" spans="1:16" ht="12.75">
      <c r="A137" t="s">
        <v>49</v>
      </c>
      <c s="34" t="s">
        <v>157</v>
      </c>
      <c s="34" t="s">
        <v>499</v>
      </c>
      <c s="35" t="s">
        <v>50</v>
      </c>
      <c s="6" t="s">
        <v>500</v>
      </c>
      <c s="36" t="s">
        <v>86</v>
      </c>
      <c s="37">
        <v>45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304</v>
      </c>
    </row>
    <row r="140" spans="1:5" ht="12.75">
      <c r="A140" t="s">
        <v>59</v>
      </c>
      <c r="E140" s="39" t="s">
        <v>60</v>
      </c>
    </row>
    <row r="141" spans="1:16" ht="12.75">
      <c r="A141" t="s">
        <v>49</v>
      </c>
      <c s="34" t="s">
        <v>292</v>
      </c>
      <c s="34" t="s">
        <v>501</v>
      </c>
      <c s="35" t="s">
        <v>50</v>
      </c>
      <c s="6" t="s">
        <v>502</v>
      </c>
      <c s="36" t="s">
        <v>79</v>
      </c>
      <c s="37">
        <v>3.15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12.75">
      <c r="A143" s="35" t="s">
        <v>57</v>
      </c>
      <c r="E143" s="40" t="s">
        <v>503</v>
      </c>
    </row>
    <row r="144" spans="1:5" ht="12.75">
      <c r="A144" t="s">
        <v>59</v>
      </c>
      <c r="E144" s="39" t="s">
        <v>60</v>
      </c>
    </row>
    <row r="145" spans="1:16" ht="12.75">
      <c r="A145" t="s">
        <v>49</v>
      </c>
      <c s="34" t="s">
        <v>294</v>
      </c>
      <c s="34" t="s">
        <v>504</v>
      </c>
      <c s="35" t="s">
        <v>50</v>
      </c>
      <c s="6" t="s">
        <v>505</v>
      </c>
      <c s="36" t="s">
        <v>86</v>
      </c>
      <c s="37">
        <v>45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56</v>
      </c>
    </row>
    <row r="147" spans="1:5" ht="12.75">
      <c r="A147" s="35" t="s">
        <v>57</v>
      </c>
      <c r="E147" s="40" t="s">
        <v>304</v>
      </c>
    </row>
    <row r="148" spans="1:5" ht="12.75">
      <c r="A148" t="s">
        <v>59</v>
      </c>
      <c r="E148" s="39" t="s">
        <v>60</v>
      </c>
    </row>
    <row r="149" spans="1:13" ht="12.75">
      <c r="A149" t="s">
        <v>46</v>
      </c>
      <c r="C149" s="31" t="s">
        <v>80</v>
      </c>
      <c r="E149" s="33" t="s">
        <v>177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296</v>
      </c>
      <c s="34" t="s">
        <v>506</v>
      </c>
      <c s="35" t="s">
        <v>50</v>
      </c>
      <c s="6" t="s">
        <v>507</v>
      </c>
      <c s="36" t="s">
        <v>101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56</v>
      </c>
    </row>
    <row r="153" spans="1:5" ht="12.75">
      <c r="A153" t="s">
        <v>59</v>
      </c>
      <c r="E153" s="39" t="s">
        <v>60</v>
      </c>
    </row>
    <row r="154" spans="1:13" ht="12.75">
      <c r="A154" t="s">
        <v>46</v>
      </c>
      <c r="C154" s="31" t="s">
        <v>83</v>
      </c>
      <c r="E154" s="33" t="s">
        <v>124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12.75">
      <c r="A155" t="s">
        <v>49</v>
      </c>
      <c s="34" t="s">
        <v>296</v>
      </c>
      <c s="34" t="s">
        <v>508</v>
      </c>
      <c s="35" t="s">
        <v>50</v>
      </c>
      <c s="6" t="s">
        <v>509</v>
      </c>
      <c s="36" t="s">
        <v>86</v>
      </c>
      <c s="37">
        <v>19.7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452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297</v>
      </c>
      <c s="34" t="s">
        <v>510</v>
      </c>
      <c s="35" t="s">
        <v>50</v>
      </c>
      <c s="6" t="s">
        <v>511</v>
      </c>
      <c s="36" t="s">
        <v>97</v>
      </c>
      <c s="37">
        <v>7.14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512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301</v>
      </c>
      <c s="34" t="s">
        <v>513</v>
      </c>
      <c s="35" t="s">
        <v>50</v>
      </c>
      <c s="6" t="s">
        <v>514</v>
      </c>
      <c s="36" t="s">
        <v>86</v>
      </c>
      <c s="37">
        <v>19.7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452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306</v>
      </c>
      <c s="34" t="s">
        <v>515</v>
      </c>
      <c s="35" t="s">
        <v>50</v>
      </c>
      <c s="6" t="s">
        <v>516</v>
      </c>
      <c s="36" t="s">
        <v>86</v>
      </c>
      <c s="37">
        <v>19.7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452</v>
      </c>
    </row>
    <row r="170" spans="1:5" ht="12.75">
      <c r="A170" t="s">
        <v>59</v>
      </c>
      <c r="E17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0+J9+J14+J43+J56+J69+J74+J87</f>
      </c>
      <c s="29">
        <f>0+K9+K14+K43+K56+K69+K74+K87</f>
      </c>
      <c s="29">
        <f>0+L9+L14+L43+L56+L69+L74+L87</f>
      </c>
      <c s="29">
        <f>0+M9+M14+M43+M56+M69+M74+M87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522</v>
      </c>
      <c s="35" t="s">
        <v>50</v>
      </c>
      <c s="6" t="s">
        <v>523</v>
      </c>
      <c s="36" t="s">
        <v>204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524</v>
      </c>
      <c s="35" t="s">
        <v>50</v>
      </c>
      <c s="6" t="s">
        <v>525</v>
      </c>
      <c s="36" t="s">
        <v>79</v>
      </c>
      <c s="37">
        <v>126.2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68</v>
      </c>
      <c s="34" t="s">
        <v>526</v>
      </c>
      <c s="35" t="s">
        <v>50</v>
      </c>
      <c s="6" t="s">
        <v>527</v>
      </c>
      <c s="36" t="s">
        <v>143</v>
      </c>
      <c s="37">
        <v>2524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528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71</v>
      </c>
      <c s="34" t="s">
        <v>529</v>
      </c>
      <c s="35" t="s">
        <v>50</v>
      </c>
      <c s="6" t="s">
        <v>530</v>
      </c>
      <c s="36" t="s">
        <v>79</v>
      </c>
      <c s="37">
        <v>166.815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76</v>
      </c>
      <c s="34" t="s">
        <v>169</v>
      </c>
      <c s="35" t="s">
        <v>50</v>
      </c>
      <c s="6" t="s">
        <v>531</v>
      </c>
      <c s="36" t="s">
        <v>79</v>
      </c>
      <c s="37">
        <v>56.98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80</v>
      </c>
      <c s="34" t="s">
        <v>532</v>
      </c>
      <c s="35" t="s">
        <v>50</v>
      </c>
      <c s="6" t="s">
        <v>533</v>
      </c>
      <c s="36" t="s">
        <v>79</v>
      </c>
      <c s="37">
        <v>18.4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83</v>
      </c>
      <c s="34" t="s">
        <v>534</v>
      </c>
      <c s="35" t="s">
        <v>50</v>
      </c>
      <c s="6" t="s">
        <v>535</v>
      </c>
      <c s="36" t="s">
        <v>86</v>
      </c>
      <c s="37">
        <v>143.5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88</v>
      </c>
      <c s="34" t="s">
        <v>234</v>
      </c>
      <c s="35" t="s">
        <v>50</v>
      </c>
      <c s="6" t="s">
        <v>235</v>
      </c>
      <c s="36" t="s">
        <v>86</v>
      </c>
      <c s="37">
        <v>143.5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</v>
      </c>
    </row>
    <row r="42" spans="1:5" ht="12.75">
      <c r="A42" t="s">
        <v>59</v>
      </c>
      <c r="E42" s="39" t="s">
        <v>60</v>
      </c>
    </row>
    <row r="43" spans="1:13" ht="12.75">
      <c r="A43" t="s">
        <v>46</v>
      </c>
      <c r="C43" s="31" t="s">
        <v>27</v>
      </c>
      <c r="E43" s="33" t="s">
        <v>472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91</v>
      </c>
      <c s="34" t="s">
        <v>376</v>
      </c>
      <c s="35" t="s">
        <v>50</v>
      </c>
      <c s="6" t="s">
        <v>377</v>
      </c>
      <c s="36" t="s">
        <v>79</v>
      </c>
      <c s="37">
        <v>2.79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536</v>
      </c>
    </row>
    <row r="47" spans="1:5" ht="12.75">
      <c r="A47" t="s">
        <v>59</v>
      </c>
      <c r="E47" s="39" t="s">
        <v>60</v>
      </c>
    </row>
    <row r="48" spans="1:16" ht="12.75">
      <c r="A48" t="s">
        <v>49</v>
      </c>
      <c s="34" t="s">
        <v>94</v>
      </c>
      <c s="34" t="s">
        <v>537</v>
      </c>
      <c s="35" t="s">
        <v>50</v>
      </c>
      <c s="6" t="s">
        <v>538</v>
      </c>
      <c s="36" t="s">
        <v>79</v>
      </c>
      <c s="37">
        <v>4.908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539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98</v>
      </c>
      <c s="34" t="s">
        <v>540</v>
      </c>
      <c s="35" t="s">
        <v>50</v>
      </c>
      <c s="6" t="s">
        <v>541</v>
      </c>
      <c s="36" t="s">
        <v>53</v>
      </c>
      <c s="37">
        <v>0.301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542</v>
      </c>
    </row>
    <row r="55" spans="1:5" ht="12.75">
      <c r="A55" t="s">
        <v>59</v>
      </c>
      <c r="E55" s="39" t="s">
        <v>60</v>
      </c>
    </row>
    <row r="56" spans="1:13" ht="12.75">
      <c r="A56" t="s">
        <v>46</v>
      </c>
      <c r="C56" s="31" t="s">
        <v>26</v>
      </c>
      <c r="E56" s="33" t="s">
        <v>543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102</v>
      </c>
      <c s="34" t="s">
        <v>544</v>
      </c>
      <c s="35" t="s">
        <v>50</v>
      </c>
      <c s="6" t="s">
        <v>545</v>
      </c>
      <c s="36" t="s">
        <v>79</v>
      </c>
      <c s="37">
        <v>4.341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25.5">
      <c r="A59" s="35" t="s">
        <v>57</v>
      </c>
      <c r="E59" s="40" t="s">
        <v>546</v>
      </c>
    </row>
    <row r="60" spans="1:5" ht="12.75">
      <c r="A60" t="s">
        <v>59</v>
      </c>
      <c r="E60" s="39" t="s">
        <v>60</v>
      </c>
    </row>
    <row r="61" spans="1:16" ht="12.75">
      <c r="A61" t="s">
        <v>49</v>
      </c>
      <c s="34" t="s">
        <v>105</v>
      </c>
      <c s="34" t="s">
        <v>547</v>
      </c>
      <c s="35" t="s">
        <v>50</v>
      </c>
      <c s="6" t="s">
        <v>548</v>
      </c>
      <c s="36" t="s">
        <v>53</v>
      </c>
      <c s="37">
        <v>0.393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542</v>
      </c>
    </row>
    <row r="64" spans="1:5" ht="12.75">
      <c r="A64" t="s">
        <v>59</v>
      </c>
      <c r="E64" s="39" t="s">
        <v>60</v>
      </c>
    </row>
    <row r="65" spans="1:16" ht="12.75">
      <c r="A65" t="s">
        <v>49</v>
      </c>
      <c s="34" t="s">
        <v>108</v>
      </c>
      <c s="34" t="s">
        <v>549</v>
      </c>
      <c s="35" t="s">
        <v>50</v>
      </c>
      <c s="6" t="s">
        <v>550</v>
      </c>
      <c s="36" t="s">
        <v>53</v>
      </c>
      <c s="37">
        <v>0.258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542</v>
      </c>
    </row>
    <row r="68" spans="1:5" ht="12.75">
      <c r="A68" t="s">
        <v>59</v>
      </c>
      <c r="E68" s="39" t="s">
        <v>60</v>
      </c>
    </row>
    <row r="69" spans="1:13" ht="12.75">
      <c r="A69" t="s">
        <v>46</v>
      </c>
      <c r="C69" s="31" t="s">
        <v>76</v>
      </c>
      <c r="E69" s="33" t="s">
        <v>551</v>
      </c>
      <c r="J69" s="32">
        <f>0</f>
      </c>
      <c s="32">
        <f>0</f>
      </c>
      <c s="32">
        <f>0+L70</f>
      </c>
      <c s="32">
        <f>0+M70</f>
      </c>
    </row>
    <row r="70" spans="1:16" ht="25.5">
      <c r="A70" t="s">
        <v>49</v>
      </c>
      <c s="34" t="s">
        <v>180</v>
      </c>
      <c s="34" t="s">
        <v>552</v>
      </c>
      <c s="35" t="s">
        <v>50</v>
      </c>
      <c s="6" t="s">
        <v>553</v>
      </c>
      <c s="36" t="s">
        <v>86</v>
      </c>
      <c s="37">
        <v>68.569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554</v>
      </c>
    </row>
    <row r="73" spans="1:5" ht="12.75">
      <c r="A73" t="s">
        <v>59</v>
      </c>
      <c r="E73" s="39" t="s">
        <v>60</v>
      </c>
    </row>
    <row r="74" spans="1:13" ht="12.75">
      <c r="A74" t="s">
        <v>46</v>
      </c>
      <c r="C74" s="31" t="s">
        <v>80</v>
      </c>
      <c r="E74" s="33" t="s">
        <v>177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111</v>
      </c>
      <c s="34" t="s">
        <v>555</v>
      </c>
      <c s="35" t="s">
        <v>50</v>
      </c>
      <c s="6" t="s">
        <v>556</v>
      </c>
      <c s="36" t="s">
        <v>97</v>
      </c>
      <c s="37">
        <v>14.22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557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115</v>
      </c>
      <c s="34" t="s">
        <v>558</v>
      </c>
      <c s="35" t="s">
        <v>50</v>
      </c>
      <c s="6" t="s">
        <v>559</v>
      </c>
      <c s="36" t="s">
        <v>101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56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118</v>
      </c>
      <c s="34" t="s">
        <v>560</v>
      </c>
      <c s="35" t="s">
        <v>50</v>
      </c>
      <c s="6" t="s">
        <v>561</v>
      </c>
      <c s="36" t="s">
        <v>101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56</v>
      </c>
    </row>
    <row r="86" spans="1:5" ht="12.75">
      <c r="A86" t="s">
        <v>59</v>
      </c>
      <c r="E86" s="39" t="s">
        <v>60</v>
      </c>
    </row>
    <row r="87" spans="1:13" ht="12.75">
      <c r="A87" t="s">
        <v>46</v>
      </c>
      <c r="C87" s="31" t="s">
        <v>83</v>
      </c>
      <c r="E87" s="33" t="s">
        <v>124</v>
      </c>
      <c r="J87" s="32">
        <f>0</f>
      </c>
      <c s="32">
        <f>0</f>
      </c>
      <c s="32">
        <f>0+L88+L92+L96</f>
      </c>
      <c s="32">
        <f>0+M88+M92+M96</f>
      </c>
    </row>
    <row r="88" spans="1:16" ht="12.75">
      <c r="A88" t="s">
        <v>49</v>
      </c>
      <c s="34" t="s">
        <v>125</v>
      </c>
      <c s="34" t="s">
        <v>562</v>
      </c>
      <c s="35" t="s">
        <v>50</v>
      </c>
      <c s="6" t="s">
        <v>563</v>
      </c>
      <c s="36" t="s">
        <v>97</v>
      </c>
      <c s="37">
        <v>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564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128</v>
      </c>
      <c s="34" t="s">
        <v>565</v>
      </c>
      <c s="35" t="s">
        <v>50</v>
      </c>
      <c s="6" t="s">
        <v>566</v>
      </c>
      <c s="36" t="s">
        <v>79</v>
      </c>
      <c s="37">
        <v>0.45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58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131</v>
      </c>
      <c s="34" t="s">
        <v>567</v>
      </c>
      <c s="35" t="s">
        <v>50</v>
      </c>
      <c s="6" t="s">
        <v>568</v>
      </c>
      <c s="36" t="s">
        <v>79</v>
      </c>
      <c s="37">
        <v>0.045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58</v>
      </c>
    </row>
    <row r="99" spans="1:5" ht="12.75">
      <c r="A99" t="s">
        <v>59</v>
      </c>
      <c r="E9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574</v>
      </c>
      <c s="35" t="s">
        <v>50</v>
      </c>
      <c s="6" t="s">
        <v>198</v>
      </c>
      <c s="36" t="s">
        <v>199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576</v>
      </c>
      <c s="35" t="s">
        <v>50</v>
      </c>
      <c s="6" t="s">
        <v>201</v>
      </c>
      <c s="36" t="s">
        <v>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479</v>
      </c>
      <c s="35" t="s">
        <v>50</v>
      </c>
      <c s="6" t="s">
        <v>203</v>
      </c>
      <c s="36" t="s">
        <v>204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27</v>
      </c>
      <c r="E22" s="33" t="s">
        <v>577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65</v>
      </c>
      <c s="34" t="s">
        <v>574</v>
      </c>
      <c s="35" t="s">
        <v>50</v>
      </c>
      <c s="6" t="s">
        <v>578</v>
      </c>
      <c s="36" t="s">
        <v>97</v>
      </c>
      <c s="37">
        <v>9.6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575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579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68</v>
      </c>
      <c s="34" t="s">
        <v>479</v>
      </c>
      <c s="35" t="s">
        <v>50</v>
      </c>
      <c s="6" t="s">
        <v>580</v>
      </c>
      <c s="36" t="s">
        <v>79</v>
      </c>
      <c s="37">
        <v>6.144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581</v>
      </c>
    </row>
    <row r="30" spans="1:5" ht="12.75">
      <c r="A30" t="s">
        <v>59</v>
      </c>
      <c r="E30" s="39" t="s">
        <v>60</v>
      </c>
    </row>
    <row r="31" spans="1:13" ht="12.75">
      <c r="A31" t="s">
        <v>46</v>
      </c>
      <c r="C31" s="31" t="s">
        <v>83</v>
      </c>
      <c r="E31" s="33" t="s">
        <v>124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71</v>
      </c>
      <c s="34" t="s">
        <v>582</v>
      </c>
      <c s="35" t="s">
        <v>50</v>
      </c>
      <c s="6" t="s">
        <v>583</v>
      </c>
      <c s="36" t="s">
        <v>101</v>
      </c>
      <c s="37">
        <v>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575</v>
      </c>
      <c>
        <f>(M32*21)/100</f>
      </c>
      <c t="s">
        <v>27</v>
      </c>
    </row>
    <row r="33" spans="1:5" ht="12.75">
      <c r="A33" s="35" t="s">
        <v>55</v>
      </c>
      <c r="E33" s="39" t="s">
        <v>56</v>
      </c>
    </row>
    <row r="34" spans="1:5" ht="12.75">
      <c r="A34" s="35" t="s">
        <v>57</v>
      </c>
      <c r="E34" s="40" t="s">
        <v>56</v>
      </c>
    </row>
    <row r="35" spans="1:5" ht="12.75">
      <c r="A35" t="s">
        <v>59</v>
      </c>
      <c r="E35" s="39" t="s">
        <v>60</v>
      </c>
    </row>
    <row r="36" spans="1:16" ht="12.75">
      <c r="A36" t="s">
        <v>49</v>
      </c>
      <c s="34" t="s">
        <v>76</v>
      </c>
      <c s="34" t="s">
        <v>584</v>
      </c>
      <c s="35" t="s">
        <v>50</v>
      </c>
      <c s="6" t="s">
        <v>585</v>
      </c>
      <c s="36" t="s">
        <v>101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575</v>
      </c>
      <c>
        <f>(M36*21)/100</f>
      </c>
      <c t="s">
        <v>27</v>
      </c>
    </row>
    <row r="37" spans="1:5" ht="12.75">
      <c r="A37" s="35" t="s">
        <v>55</v>
      </c>
      <c r="E37" s="39" t="s">
        <v>56</v>
      </c>
    </row>
    <row r="38" spans="1:5" ht="12.75">
      <c r="A38" s="35" t="s">
        <v>57</v>
      </c>
      <c r="E38" s="40" t="s">
        <v>56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80</v>
      </c>
      <c s="34" t="s">
        <v>586</v>
      </c>
      <c s="35" t="s">
        <v>50</v>
      </c>
      <c s="6" t="s">
        <v>587</v>
      </c>
      <c s="36" t="s">
        <v>101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575</v>
      </c>
      <c>
        <f>(M40*21)/100</f>
      </c>
      <c t="s">
        <v>27</v>
      </c>
    </row>
    <row r="41" spans="1:5" ht="12.75">
      <c r="A41" s="35" t="s">
        <v>55</v>
      </c>
      <c r="E41" s="39" t="s">
        <v>56</v>
      </c>
    </row>
    <row r="42" spans="1:5" ht="12.75">
      <c r="A42" s="35" t="s">
        <v>57</v>
      </c>
      <c r="E42" s="40" t="s">
        <v>94</v>
      </c>
    </row>
    <row r="43" spans="1:5" ht="12.75">
      <c r="A43" t="s">
        <v>59</v>
      </c>
      <c r="E43" s="39" t="s">
        <v>60</v>
      </c>
    </row>
    <row r="44" spans="1:16" ht="12.75">
      <c r="A44" t="s">
        <v>49</v>
      </c>
      <c s="34" t="s">
        <v>83</v>
      </c>
      <c s="34" t="s">
        <v>588</v>
      </c>
      <c s="35" t="s">
        <v>50</v>
      </c>
      <c s="6" t="s">
        <v>589</v>
      </c>
      <c s="36" t="s">
        <v>101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575</v>
      </c>
      <c>
        <f>(M44*21)/100</f>
      </c>
      <c t="s">
        <v>27</v>
      </c>
    </row>
    <row r="45" spans="1:5" ht="12.75">
      <c r="A45" s="35" t="s">
        <v>55</v>
      </c>
      <c r="E45" s="39" t="s">
        <v>590</v>
      </c>
    </row>
    <row r="46" spans="1:5" ht="12.75">
      <c r="A46" s="35" t="s">
        <v>57</v>
      </c>
      <c r="E46" s="40" t="s">
        <v>56</v>
      </c>
    </row>
    <row r="47" spans="1:5" ht="12.75">
      <c r="A47" t="s">
        <v>59</v>
      </c>
      <c r="E47" s="39" t="s">
        <v>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591</v>
      </c>
      <c r="E4" s="26" t="s">
        <v>592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595</v>
      </c>
      <c r="E8" s="30" t="s">
        <v>594</v>
      </c>
      <c r="J8" s="29">
        <f>0+J9+J26+J55+J60</f>
      </c>
      <c s="29">
        <f>0+K9+K26+K55+K60</f>
      </c>
      <c s="29">
        <f>0+L9+L26+L55+L60</f>
      </c>
      <c s="29">
        <f>0+M9+M26+M55+M60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61</v>
      </c>
      <c s="35" t="s">
        <v>50</v>
      </c>
      <c s="6" t="s">
        <v>62</v>
      </c>
      <c s="36" t="s">
        <v>53</v>
      </c>
      <c s="37">
        <v>13.86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197</v>
      </c>
      <c s="35" t="s">
        <v>50</v>
      </c>
      <c s="6" t="s">
        <v>198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596</v>
      </c>
      <c s="35" t="s">
        <v>50</v>
      </c>
      <c s="6" t="s">
        <v>523</v>
      </c>
      <c s="36" t="s">
        <v>204</v>
      </c>
      <c s="37">
        <v>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65</v>
      </c>
      <c s="34" t="s">
        <v>597</v>
      </c>
      <c s="35" t="s">
        <v>50</v>
      </c>
      <c s="6" t="s">
        <v>598</v>
      </c>
      <c s="36" t="s">
        <v>599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3" ht="12.75">
      <c r="A26" t="s">
        <v>46</v>
      </c>
      <c r="C26" s="31" t="s">
        <v>50</v>
      </c>
      <c r="E26" s="33" t="s">
        <v>75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49</v>
      </c>
      <c s="34" t="s">
        <v>68</v>
      </c>
      <c s="34" t="s">
        <v>600</v>
      </c>
      <c s="35" t="s">
        <v>50</v>
      </c>
      <c s="6" t="s">
        <v>601</v>
      </c>
      <c s="36" t="s">
        <v>79</v>
      </c>
      <c s="37">
        <v>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71</v>
      </c>
      <c s="34" t="s">
        <v>602</v>
      </c>
      <c s="35" t="s">
        <v>50</v>
      </c>
      <c s="6" t="s">
        <v>603</v>
      </c>
      <c s="36" t="s">
        <v>79</v>
      </c>
      <c s="37">
        <v>4.2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76</v>
      </c>
      <c s="34" t="s">
        <v>604</v>
      </c>
      <c s="35" t="s">
        <v>50</v>
      </c>
      <c s="6" t="s">
        <v>605</v>
      </c>
      <c s="36" t="s">
        <v>79</v>
      </c>
      <c s="37">
        <v>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80</v>
      </c>
      <c s="34" t="s">
        <v>220</v>
      </c>
      <c s="35" t="s">
        <v>50</v>
      </c>
      <c s="6" t="s">
        <v>221</v>
      </c>
      <c s="36" t="s">
        <v>79</v>
      </c>
      <c s="37">
        <v>3.5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58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83</v>
      </c>
      <c s="34" t="s">
        <v>222</v>
      </c>
      <c s="35" t="s">
        <v>50</v>
      </c>
      <c s="6" t="s">
        <v>223</v>
      </c>
      <c s="36" t="s">
        <v>79</v>
      </c>
      <c s="37">
        <v>40.5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58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88</v>
      </c>
      <c s="34" t="s">
        <v>606</v>
      </c>
      <c s="35" t="s">
        <v>50</v>
      </c>
      <c s="6" t="s">
        <v>607</v>
      </c>
      <c s="36" t="s">
        <v>97</v>
      </c>
      <c s="37">
        <v>11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58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91</v>
      </c>
      <c s="34" t="s">
        <v>608</v>
      </c>
      <c s="35" t="s">
        <v>50</v>
      </c>
      <c s="6" t="s">
        <v>609</v>
      </c>
      <c s="36" t="s">
        <v>86</v>
      </c>
      <c s="37">
        <v>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58</v>
      </c>
    </row>
    <row r="54" spans="1:5" ht="12.75">
      <c r="A54" t="s">
        <v>59</v>
      </c>
      <c r="E54" s="39" t="s">
        <v>60</v>
      </c>
    </row>
    <row r="55" spans="1:13" ht="12.75">
      <c r="A55" t="s">
        <v>46</v>
      </c>
      <c r="C55" s="31" t="s">
        <v>27</v>
      </c>
      <c r="E55" s="33" t="s">
        <v>472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94</v>
      </c>
      <c s="34" t="s">
        <v>376</v>
      </c>
      <c s="35" t="s">
        <v>50</v>
      </c>
      <c s="6" t="s">
        <v>377</v>
      </c>
      <c s="36" t="s">
        <v>79</v>
      </c>
      <c s="37">
        <v>3.2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58</v>
      </c>
    </row>
    <row r="59" spans="1:5" ht="12.75">
      <c r="A59" t="s">
        <v>59</v>
      </c>
      <c r="E59" s="39" t="s">
        <v>60</v>
      </c>
    </row>
    <row r="60" spans="1:13" ht="12.75">
      <c r="A60" t="s">
        <v>46</v>
      </c>
      <c r="C60" s="31" t="s">
        <v>76</v>
      </c>
      <c r="E60" s="33" t="s">
        <v>551</v>
      </c>
      <c r="J60" s="32">
        <f>0</f>
      </c>
      <c s="32">
        <f>0</f>
      </c>
      <c s="32">
        <f>0+L61+L65+L69+L73+L77+L81+L85+L89+L93+L97+L101+L105+L109+L113+L117+L121+L125+L129+L133+L137+L141+L145+L149+L153+L157+L161+L165+L169+L173+L177+L181+L185+L189+L193+L197+L201+L205</f>
      </c>
      <c s="32">
        <f>0+M61+M65+M69+M73+M77+M81+M85+M89+M93+M97+M101+M105+M109+M113+M117+M121+M125+M129+M133+M137+M141+M145+M149+M153+M157+M161+M165+M169+M173+M177+M181+M185+M189+M193+M197+M201+M205</f>
      </c>
    </row>
    <row r="61" spans="1:16" ht="12.75">
      <c r="A61" t="s">
        <v>49</v>
      </c>
      <c s="34" t="s">
        <v>98</v>
      </c>
      <c s="34" t="s">
        <v>610</v>
      </c>
      <c s="35" t="s">
        <v>50</v>
      </c>
      <c s="6" t="s">
        <v>611</v>
      </c>
      <c s="36" t="s">
        <v>612</v>
      </c>
      <c s="37">
        <v>0.3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209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58</v>
      </c>
    </row>
    <row r="64" spans="1:5" ht="12.75">
      <c r="A64" t="s">
        <v>59</v>
      </c>
      <c r="E64" s="39" t="s">
        <v>60</v>
      </c>
    </row>
    <row r="65" spans="1:16" ht="12.75">
      <c r="A65" t="s">
        <v>49</v>
      </c>
      <c s="34" t="s">
        <v>102</v>
      </c>
      <c s="34" t="s">
        <v>613</v>
      </c>
      <c s="35" t="s">
        <v>50</v>
      </c>
      <c s="6" t="s">
        <v>614</v>
      </c>
      <c s="36" t="s">
        <v>97</v>
      </c>
      <c s="37">
        <v>250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209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58</v>
      </c>
    </row>
    <row r="68" spans="1:5" ht="12.75">
      <c r="A68" t="s">
        <v>59</v>
      </c>
      <c r="E68" s="39" t="s">
        <v>60</v>
      </c>
    </row>
    <row r="69" spans="1:16" ht="12.75">
      <c r="A69" t="s">
        <v>49</v>
      </c>
      <c s="34" t="s">
        <v>105</v>
      </c>
      <c s="34" t="s">
        <v>615</v>
      </c>
      <c s="35" t="s">
        <v>50</v>
      </c>
      <c s="6" t="s">
        <v>616</v>
      </c>
      <c s="36" t="s">
        <v>97</v>
      </c>
      <c s="37">
        <v>250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58</v>
      </c>
    </row>
    <row r="72" spans="1:5" ht="12.75">
      <c r="A72" t="s">
        <v>59</v>
      </c>
      <c r="E72" s="39" t="s">
        <v>60</v>
      </c>
    </row>
    <row r="73" spans="1:16" ht="12.75">
      <c r="A73" t="s">
        <v>49</v>
      </c>
      <c s="34" t="s">
        <v>108</v>
      </c>
      <c s="34" t="s">
        <v>617</v>
      </c>
      <c s="35" t="s">
        <v>50</v>
      </c>
      <c s="6" t="s">
        <v>618</v>
      </c>
      <c s="36" t="s">
        <v>97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58</v>
      </c>
    </row>
    <row r="76" spans="1:5" ht="12.75">
      <c r="A76" t="s">
        <v>59</v>
      </c>
      <c r="E76" s="39" t="s">
        <v>60</v>
      </c>
    </row>
    <row r="77" spans="1:16" ht="12.75">
      <c r="A77" t="s">
        <v>49</v>
      </c>
      <c s="34" t="s">
        <v>180</v>
      </c>
      <c s="34" t="s">
        <v>619</v>
      </c>
      <c s="35" t="s">
        <v>50</v>
      </c>
      <c s="6" t="s">
        <v>620</v>
      </c>
      <c s="36" t="s">
        <v>101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58</v>
      </c>
    </row>
    <row r="80" spans="1:5" ht="12.75">
      <c r="A80" t="s">
        <v>59</v>
      </c>
      <c r="E80" s="39" t="s">
        <v>60</v>
      </c>
    </row>
    <row r="81" spans="1:16" ht="12.75">
      <c r="A81" t="s">
        <v>49</v>
      </c>
      <c s="34" t="s">
        <v>111</v>
      </c>
      <c s="34" t="s">
        <v>621</v>
      </c>
      <c s="35" t="s">
        <v>50</v>
      </c>
      <c s="6" t="s">
        <v>622</v>
      </c>
      <c s="36" t="s">
        <v>101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58</v>
      </c>
    </row>
    <row r="84" spans="1:5" ht="12.75">
      <c r="A84" t="s">
        <v>59</v>
      </c>
      <c r="E84" s="39" t="s">
        <v>60</v>
      </c>
    </row>
    <row r="85" spans="1:16" ht="25.5">
      <c r="A85" t="s">
        <v>49</v>
      </c>
      <c s="34" t="s">
        <v>115</v>
      </c>
      <c s="34" t="s">
        <v>623</v>
      </c>
      <c s="35" t="s">
        <v>50</v>
      </c>
      <c s="6" t="s">
        <v>624</v>
      </c>
      <c s="36" t="s">
        <v>101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58</v>
      </c>
    </row>
    <row r="88" spans="1:5" ht="12.75">
      <c r="A88" t="s">
        <v>59</v>
      </c>
      <c r="E88" s="39" t="s">
        <v>60</v>
      </c>
    </row>
    <row r="89" spans="1:16" ht="25.5">
      <c r="A89" t="s">
        <v>49</v>
      </c>
      <c s="34" t="s">
        <v>118</v>
      </c>
      <c s="34" t="s">
        <v>625</v>
      </c>
      <c s="35" t="s">
        <v>50</v>
      </c>
      <c s="6" t="s">
        <v>626</v>
      </c>
      <c s="36" t="s">
        <v>101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56</v>
      </c>
    </row>
    <row r="91" spans="1:5" ht="12.75">
      <c r="A91" s="35" t="s">
        <v>57</v>
      </c>
      <c r="E91" s="40" t="s">
        <v>58</v>
      </c>
    </row>
    <row r="92" spans="1:5" ht="12.75">
      <c r="A92" t="s">
        <v>59</v>
      </c>
      <c r="E92" s="39" t="s">
        <v>60</v>
      </c>
    </row>
    <row r="93" spans="1:16" ht="25.5">
      <c r="A93" t="s">
        <v>49</v>
      </c>
      <c s="34" t="s">
        <v>121</v>
      </c>
      <c s="34" t="s">
        <v>627</v>
      </c>
      <c s="35" t="s">
        <v>50</v>
      </c>
      <c s="6" t="s">
        <v>628</v>
      </c>
      <c s="36" t="s">
        <v>101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58</v>
      </c>
    </row>
    <row r="96" spans="1:5" ht="12.75">
      <c r="A96" t="s">
        <v>59</v>
      </c>
      <c r="E96" s="39" t="s">
        <v>60</v>
      </c>
    </row>
    <row r="97" spans="1:16" ht="25.5">
      <c r="A97" t="s">
        <v>49</v>
      </c>
      <c s="34" t="s">
        <v>125</v>
      </c>
      <c s="34" t="s">
        <v>629</v>
      </c>
      <c s="35" t="s">
        <v>50</v>
      </c>
      <c s="6" t="s">
        <v>630</v>
      </c>
      <c s="36" t="s">
        <v>101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58</v>
      </c>
    </row>
    <row r="100" spans="1:5" ht="12.75">
      <c r="A100" t="s">
        <v>59</v>
      </c>
      <c r="E100" s="39" t="s">
        <v>60</v>
      </c>
    </row>
    <row r="101" spans="1:16" ht="25.5">
      <c r="A101" t="s">
        <v>49</v>
      </c>
      <c s="34" t="s">
        <v>128</v>
      </c>
      <c s="34" t="s">
        <v>631</v>
      </c>
      <c s="35" t="s">
        <v>50</v>
      </c>
      <c s="6" t="s">
        <v>632</v>
      </c>
      <c s="36" t="s">
        <v>101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58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131</v>
      </c>
      <c s="34" t="s">
        <v>633</v>
      </c>
      <c s="35" t="s">
        <v>50</v>
      </c>
      <c s="6" t="s">
        <v>634</v>
      </c>
      <c s="36" t="s">
        <v>101</v>
      </c>
      <c s="37">
        <v>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58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236</v>
      </c>
      <c s="34" t="s">
        <v>635</v>
      </c>
      <c s="35" t="s">
        <v>50</v>
      </c>
      <c s="6" t="s">
        <v>636</v>
      </c>
      <c s="36" t="s">
        <v>101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58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134</v>
      </c>
      <c s="34" t="s">
        <v>637</v>
      </c>
      <c s="35" t="s">
        <v>50</v>
      </c>
      <c s="6" t="s">
        <v>638</v>
      </c>
      <c s="36" t="s">
        <v>101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209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58</v>
      </c>
    </row>
    <row r="116" spans="1:5" ht="12.75">
      <c r="A116" t="s">
        <v>59</v>
      </c>
      <c r="E116" s="39" t="s">
        <v>60</v>
      </c>
    </row>
    <row r="117" spans="1:16" ht="25.5">
      <c r="A117" t="s">
        <v>49</v>
      </c>
      <c s="34" t="s">
        <v>137</v>
      </c>
      <c s="34" t="s">
        <v>639</v>
      </c>
      <c s="35" t="s">
        <v>50</v>
      </c>
      <c s="6" t="s">
        <v>640</v>
      </c>
      <c s="36" t="s">
        <v>101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209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12.75">
      <c r="A119" s="35" t="s">
        <v>57</v>
      </c>
      <c r="E119" s="40" t="s">
        <v>58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140</v>
      </c>
      <c s="34" t="s">
        <v>641</v>
      </c>
      <c s="35" t="s">
        <v>50</v>
      </c>
      <c s="6" t="s">
        <v>642</v>
      </c>
      <c s="36" t="s">
        <v>97</v>
      </c>
      <c s="37">
        <v>150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58</v>
      </c>
    </row>
    <row r="124" spans="1:5" ht="12.75">
      <c r="A124" t="s">
        <v>59</v>
      </c>
      <c r="E124" s="39" t="s">
        <v>60</v>
      </c>
    </row>
    <row r="125" spans="1:16" ht="12.75">
      <c r="A125" t="s">
        <v>49</v>
      </c>
      <c s="34" t="s">
        <v>144</v>
      </c>
      <c s="34" t="s">
        <v>643</v>
      </c>
      <c s="35" t="s">
        <v>50</v>
      </c>
      <c s="6" t="s">
        <v>644</v>
      </c>
      <c s="36" t="s">
        <v>97</v>
      </c>
      <c s="37">
        <v>100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12.75">
      <c r="A127" s="35" t="s">
        <v>57</v>
      </c>
      <c r="E127" s="40" t="s">
        <v>58</v>
      </c>
    </row>
    <row r="128" spans="1:5" ht="12.75">
      <c r="A128" t="s">
        <v>59</v>
      </c>
      <c r="E128" s="39" t="s">
        <v>60</v>
      </c>
    </row>
    <row r="129" spans="1:16" ht="25.5">
      <c r="A129" t="s">
        <v>49</v>
      </c>
      <c s="34" t="s">
        <v>147</v>
      </c>
      <c s="34" t="s">
        <v>645</v>
      </c>
      <c s="35" t="s">
        <v>50</v>
      </c>
      <c s="6" t="s">
        <v>646</v>
      </c>
      <c s="36" t="s">
        <v>101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58</v>
      </c>
    </row>
    <row r="132" spans="1:5" ht="12.75">
      <c r="A132" t="s">
        <v>59</v>
      </c>
      <c r="E132" s="39" t="s">
        <v>60</v>
      </c>
    </row>
    <row r="133" spans="1:16" ht="25.5">
      <c r="A133" t="s">
        <v>49</v>
      </c>
      <c s="34" t="s">
        <v>150</v>
      </c>
      <c s="34" t="s">
        <v>647</v>
      </c>
      <c s="35" t="s">
        <v>50</v>
      </c>
      <c s="6" t="s">
        <v>648</v>
      </c>
      <c s="36" t="s">
        <v>101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58</v>
      </c>
    </row>
    <row r="136" spans="1:5" ht="12.75">
      <c r="A136" t="s">
        <v>59</v>
      </c>
      <c r="E136" s="39" t="s">
        <v>60</v>
      </c>
    </row>
    <row r="137" spans="1:16" ht="12.75">
      <c r="A137" t="s">
        <v>49</v>
      </c>
      <c s="34" t="s">
        <v>154</v>
      </c>
      <c s="34" t="s">
        <v>649</v>
      </c>
      <c s="35" t="s">
        <v>50</v>
      </c>
      <c s="6" t="s">
        <v>650</v>
      </c>
      <c s="36" t="s">
        <v>101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209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58</v>
      </c>
    </row>
    <row r="140" spans="1:5" ht="12.75">
      <c r="A140" t="s">
        <v>59</v>
      </c>
      <c r="E140" s="39" t="s">
        <v>60</v>
      </c>
    </row>
    <row r="141" spans="1:16" ht="25.5">
      <c r="A141" t="s">
        <v>49</v>
      </c>
      <c s="34" t="s">
        <v>157</v>
      </c>
      <c s="34" t="s">
        <v>651</v>
      </c>
      <c s="35" t="s">
        <v>50</v>
      </c>
      <c s="6" t="s">
        <v>652</v>
      </c>
      <c s="36" t="s">
        <v>97</v>
      </c>
      <c s="37">
        <v>250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12.75">
      <c r="A143" s="35" t="s">
        <v>57</v>
      </c>
      <c r="E143" s="40" t="s">
        <v>58</v>
      </c>
    </row>
    <row r="144" spans="1:5" ht="12.75">
      <c r="A144" t="s">
        <v>59</v>
      </c>
      <c r="E144" s="39" t="s">
        <v>60</v>
      </c>
    </row>
    <row r="145" spans="1:16" ht="12.75">
      <c r="A145" t="s">
        <v>49</v>
      </c>
      <c s="34" t="s">
        <v>292</v>
      </c>
      <c s="34" t="s">
        <v>653</v>
      </c>
      <c s="35" t="s">
        <v>50</v>
      </c>
      <c s="6" t="s">
        <v>654</v>
      </c>
      <c s="36" t="s">
        <v>97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56</v>
      </c>
    </row>
    <row r="147" spans="1:5" ht="12.75">
      <c r="A147" s="35" t="s">
        <v>57</v>
      </c>
      <c r="E147" s="40" t="s">
        <v>58</v>
      </c>
    </row>
    <row r="148" spans="1:5" ht="12.75">
      <c r="A148" t="s">
        <v>59</v>
      </c>
      <c r="E148" s="39" t="s">
        <v>60</v>
      </c>
    </row>
    <row r="149" spans="1:16" ht="12.75">
      <c r="A149" t="s">
        <v>49</v>
      </c>
      <c s="34" t="s">
        <v>294</v>
      </c>
      <c s="34" t="s">
        <v>655</v>
      </c>
      <c s="35" t="s">
        <v>50</v>
      </c>
      <c s="6" t="s">
        <v>656</v>
      </c>
      <c s="36" t="s">
        <v>101</v>
      </c>
      <c s="37">
        <v>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56</v>
      </c>
    </row>
    <row r="151" spans="1:5" ht="12.75">
      <c r="A151" s="35" t="s">
        <v>57</v>
      </c>
      <c r="E151" s="40" t="s">
        <v>58</v>
      </c>
    </row>
    <row r="152" spans="1:5" ht="12.75">
      <c r="A152" t="s">
        <v>59</v>
      </c>
      <c r="E152" s="39" t="s">
        <v>60</v>
      </c>
    </row>
    <row r="153" spans="1:16" ht="12.75">
      <c r="A153" t="s">
        <v>49</v>
      </c>
      <c s="34" t="s">
        <v>296</v>
      </c>
      <c s="34" t="s">
        <v>657</v>
      </c>
      <c s="35" t="s">
        <v>50</v>
      </c>
      <c s="6" t="s">
        <v>658</v>
      </c>
      <c s="36" t="s">
        <v>101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209</v>
      </c>
      <c>
        <f>(M153*21)/100</f>
      </c>
      <c t="s">
        <v>27</v>
      </c>
    </row>
    <row r="154" spans="1:5" ht="12.75">
      <c r="A154" s="35" t="s">
        <v>55</v>
      </c>
      <c r="E154" s="39" t="s">
        <v>56</v>
      </c>
    </row>
    <row r="155" spans="1:5" ht="12.75">
      <c r="A155" s="35" t="s">
        <v>57</v>
      </c>
      <c r="E155" s="40" t="s">
        <v>58</v>
      </c>
    </row>
    <row r="156" spans="1:5" ht="12.75">
      <c r="A156" t="s">
        <v>59</v>
      </c>
      <c r="E156" s="39" t="s">
        <v>60</v>
      </c>
    </row>
    <row r="157" spans="1:16" ht="25.5">
      <c r="A157" t="s">
        <v>49</v>
      </c>
      <c s="34" t="s">
        <v>297</v>
      </c>
      <c s="34" t="s">
        <v>659</v>
      </c>
      <c s="35" t="s">
        <v>50</v>
      </c>
      <c s="6" t="s">
        <v>660</v>
      </c>
      <c s="36" t="s">
        <v>101</v>
      </c>
      <c s="37">
        <v>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56</v>
      </c>
    </row>
    <row r="159" spans="1:5" ht="12.75">
      <c r="A159" s="35" t="s">
        <v>57</v>
      </c>
      <c r="E159" s="40" t="s">
        <v>58</v>
      </c>
    </row>
    <row r="160" spans="1:5" ht="12.75">
      <c r="A160" t="s">
        <v>59</v>
      </c>
      <c r="E160" s="39" t="s">
        <v>60</v>
      </c>
    </row>
    <row r="161" spans="1:16" ht="25.5">
      <c r="A161" t="s">
        <v>49</v>
      </c>
      <c s="34" t="s">
        <v>301</v>
      </c>
      <c s="34" t="s">
        <v>661</v>
      </c>
      <c s="35" t="s">
        <v>50</v>
      </c>
      <c s="6" t="s">
        <v>662</v>
      </c>
      <c s="36" t="s">
        <v>101</v>
      </c>
      <c s="37">
        <v>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56</v>
      </c>
    </row>
    <row r="163" spans="1:5" ht="12.75">
      <c r="A163" s="35" t="s">
        <v>57</v>
      </c>
      <c r="E163" s="40" t="s">
        <v>58</v>
      </c>
    </row>
    <row r="164" spans="1:5" ht="12.75">
      <c r="A164" t="s">
        <v>59</v>
      </c>
      <c r="E164" s="39" t="s">
        <v>60</v>
      </c>
    </row>
    <row r="165" spans="1:16" ht="25.5">
      <c r="A165" t="s">
        <v>49</v>
      </c>
      <c s="34" t="s">
        <v>306</v>
      </c>
      <c s="34" t="s">
        <v>663</v>
      </c>
      <c s="35" t="s">
        <v>50</v>
      </c>
      <c s="6" t="s">
        <v>664</v>
      </c>
      <c s="36" t="s">
        <v>101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56</v>
      </c>
    </row>
    <row r="167" spans="1:5" ht="12.75">
      <c r="A167" s="35" t="s">
        <v>57</v>
      </c>
      <c r="E167" s="40" t="s">
        <v>58</v>
      </c>
    </row>
    <row r="168" spans="1:5" ht="12.75">
      <c r="A168" t="s">
        <v>59</v>
      </c>
      <c r="E168" s="39" t="s">
        <v>60</v>
      </c>
    </row>
    <row r="169" spans="1:16" ht="25.5">
      <c r="A169" t="s">
        <v>49</v>
      </c>
      <c s="34" t="s">
        <v>308</v>
      </c>
      <c s="34" t="s">
        <v>665</v>
      </c>
      <c s="35" t="s">
        <v>50</v>
      </c>
      <c s="6" t="s">
        <v>666</v>
      </c>
      <c s="36" t="s">
        <v>101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56</v>
      </c>
    </row>
    <row r="171" spans="1:5" ht="12.75">
      <c r="A171" s="35" t="s">
        <v>57</v>
      </c>
      <c r="E171" s="40" t="s">
        <v>58</v>
      </c>
    </row>
    <row r="172" spans="1:5" ht="12.75">
      <c r="A172" t="s">
        <v>59</v>
      </c>
      <c r="E172" s="39" t="s">
        <v>60</v>
      </c>
    </row>
    <row r="173" spans="1:16" ht="12.75">
      <c r="A173" t="s">
        <v>49</v>
      </c>
      <c s="34" t="s">
        <v>309</v>
      </c>
      <c s="34" t="s">
        <v>667</v>
      </c>
      <c s="35" t="s">
        <v>50</v>
      </c>
      <c s="6" t="s">
        <v>668</v>
      </c>
      <c s="36" t="s">
        <v>97</v>
      </c>
      <c s="37">
        <v>90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56</v>
      </c>
    </row>
    <row r="175" spans="1:5" ht="12.75">
      <c r="A175" s="35" t="s">
        <v>57</v>
      </c>
      <c r="E175" s="40" t="s">
        <v>58</v>
      </c>
    </row>
    <row r="176" spans="1:5" ht="12.75">
      <c r="A176" t="s">
        <v>59</v>
      </c>
      <c r="E176" s="39" t="s">
        <v>60</v>
      </c>
    </row>
    <row r="177" spans="1:16" ht="12.75">
      <c r="A177" t="s">
        <v>49</v>
      </c>
      <c s="34" t="s">
        <v>310</v>
      </c>
      <c s="34" t="s">
        <v>669</v>
      </c>
      <c s="35" t="s">
        <v>50</v>
      </c>
      <c s="6" t="s">
        <v>670</v>
      </c>
      <c s="36" t="s">
        <v>101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56</v>
      </c>
    </row>
    <row r="179" spans="1:5" ht="12.75">
      <c r="A179" s="35" t="s">
        <v>57</v>
      </c>
      <c r="E179" s="40" t="s">
        <v>58</v>
      </c>
    </row>
    <row r="180" spans="1:5" ht="12.75">
      <c r="A180" t="s">
        <v>59</v>
      </c>
      <c r="E180" s="39" t="s">
        <v>60</v>
      </c>
    </row>
    <row r="181" spans="1:16" ht="12.75">
      <c r="A181" t="s">
        <v>49</v>
      </c>
      <c s="34" t="s">
        <v>311</v>
      </c>
      <c s="34" t="s">
        <v>671</v>
      </c>
      <c s="35" t="s">
        <v>50</v>
      </c>
      <c s="6" t="s">
        <v>672</v>
      </c>
      <c s="36" t="s">
        <v>101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209</v>
      </c>
      <c>
        <f>(M181*21)/100</f>
      </c>
      <c t="s">
        <v>27</v>
      </c>
    </row>
    <row r="182" spans="1:5" ht="12.75">
      <c r="A182" s="35" t="s">
        <v>55</v>
      </c>
      <c r="E182" s="39" t="s">
        <v>56</v>
      </c>
    </row>
    <row r="183" spans="1:5" ht="12.75">
      <c r="A183" s="35" t="s">
        <v>57</v>
      </c>
      <c r="E183" s="40" t="s">
        <v>58</v>
      </c>
    </row>
    <row r="184" spans="1:5" ht="12.75">
      <c r="A184" t="s">
        <v>59</v>
      </c>
      <c r="E184" s="39" t="s">
        <v>60</v>
      </c>
    </row>
    <row r="185" spans="1:16" ht="12.75">
      <c r="A185" t="s">
        <v>49</v>
      </c>
      <c s="34" t="s">
        <v>314</v>
      </c>
      <c s="34" t="s">
        <v>673</v>
      </c>
      <c s="35" t="s">
        <v>50</v>
      </c>
      <c s="6" t="s">
        <v>674</v>
      </c>
      <c s="36" t="s">
        <v>101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209</v>
      </c>
      <c>
        <f>(M185*21)/100</f>
      </c>
      <c t="s">
        <v>27</v>
      </c>
    </row>
    <row r="186" spans="1:5" ht="12.75">
      <c r="A186" s="35" t="s">
        <v>55</v>
      </c>
      <c r="E186" s="39" t="s">
        <v>56</v>
      </c>
    </row>
    <row r="187" spans="1:5" ht="12.75">
      <c r="A187" s="35" t="s">
        <v>57</v>
      </c>
      <c r="E187" s="40" t="s">
        <v>58</v>
      </c>
    </row>
    <row r="188" spans="1:5" ht="12.75">
      <c r="A188" t="s">
        <v>59</v>
      </c>
      <c r="E188" s="39" t="s">
        <v>60</v>
      </c>
    </row>
    <row r="189" spans="1:16" ht="12.75">
      <c r="A189" t="s">
        <v>49</v>
      </c>
      <c s="34" t="s">
        <v>304</v>
      </c>
      <c s="34" t="s">
        <v>675</v>
      </c>
      <c s="35" t="s">
        <v>50</v>
      </c>
      <c s="6" t="s">
        <v>676</v>
      </c>
      <c s="36" t="s">
        <v>101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56</v>
      </c>
    </row>
    <row r="191" spans="1:5" ht="12.75">
      <c r="A191" s="35" t="s">
        <v>57</v>
      </c>
      <c r="E191" s="40" t="s">
        <v>58</v>
      </c>
    </row>
    <row r="192" spans="1:5" ht="12.75">
      <c r="A192" t="s">
        <v>59</v>
      </c>
      <c r="E192" s="39" t="s">
        <v>60</v>
      </c>
    </row>
    <row r="193" spans="1:16" ht="12.75">
      <c r="A193" t="s">
        <v>49</v>
      </c>
      <c s="34" t="s">
        <v>317</v>
      </c>
      <c s="34" t="s">
        <v>677</v>
      </c>
      <c s="35" t="s">
        <v>50</v>
      </c>
      <c s="6" t="s">
        <v>678</v>
      </c>
      <c s="36" t="s">
        <v>101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209</v>
      </c>
      <c>
        <f>(M193*21)/100</f>
      </c>
      <c t="s">
        <v>27</v>
      </c>
    </row>
    <row r="194" spans="1:5" ht="12.75">
      <c r="A194" s="35" t="s">
        <v>55</v>
      </c>
      <c r="E194" s="39" t="s">
        <v>56</v>
      </c>
    </row>
    <row r="195" spans="1:5" ht="12.75">
      <c r="A195" s="35" t="s">
        <v>57</v>
      </c>
      <c r="E195" s="40" t="s">
        <v>58</v>
      </c>
    </row>
    <row r="196" spans="1:5" ht="12.75">
      <c r="A196" t="s">
        <v>59</v>
      </c>
      <c r="E196" s="39" t="s">
        <v>60</v>
      </c>
    </row>
    <row r="197" spans="1:16" ht="12.75">
      <c r="A197" t="s">
        <v>49</v>
      </c>
      <c s="34" t="s">
        <v>318</v>
      </c>
      <c s="34" t="s">
        <v>679</v>
      </c>
      <c s="35" t="s">
        <v>50</v>
      </c>
      <c s="6" t="s">
        <v>680</v>
      </c>
      <c s="36" t="s">
        <v>204</v>
      </c>
      <c s="37">
        <v>40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56</v>
      </c>
    </row>
    <row r="199" spans="1:5" ht="12.75">
      <c r="A199" s="35" t="s">
        <v>57</v>
      </c>
      <c r="E199" s="40" t="s">
        <v>58</v>
      </c>
    </row>
    <row r="200" spans="1:5" ht="12.75">
      <c r="A200" t="s">
        <v>59</v>
      </c>
      <c r="E200" s="39" t="s">
        <v>60</v>
      </c>
    </row>
    <row r="201" spans="1:16" ht="12.75">
      <c r="A201" t="s">
        <v>49</v>
      </c>
      <c s="34" t="s">
        <v>319</v>
      </c>
      <c s="34" t="s">
        <v>681</v>
      </c>
      <c s="35" t="s">
        <v>50</v>
      </c>
      <c s="6" t="s">
        <v>682</v>
      </c>
      <c s="36" t="s">
        <v>101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58</v>
      </c>
    </row>
    <row r="204" spans="1:5" ht="12.75">
      <c r="A204" t="s">
        <v>59</v>
      </c>
      <c r="E204" s="39" t="s">
        <v>60</v>
      </c>
    </row>
    <row r="205" spans="1:16" ht="12.75">
      <c r="A205" t="s">
        <v>49</v>
      </c>
      <c s="34" t="s">
        <v>320</v>
      </c>
      <c s="34" t="s">
        <v>683</v>
      </c>
      <c s="35" t="s">
        <v>50</v>
      </c>
      <c s="6" t="s">
        <v>684</v>
      </c>
      <c s="36" t="s">
        <v>204</v>
      </c>
      <c s="37">
        <v>48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58</v>
      </c>
    </row>
    <row r="208" spans="1:5" ht="12.75">
      <c r="A208" t="s">
        <v>59</v>
      </c>
      <c r="E20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